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miato\desktop\Z\PG\CULTURA GENERALE\Politica\PD\PD 2019-2023\ELEZIONI 2020\RISULTATI ELEZIONI\"/>
    </mc:Choice>
  </mc:AlternateContent>
  <bookViews>
    <workbookView xWindow="0" yWindow="0" windowWidth="17389" windowHeight="10284" firstSheet="1" activeTab="1"/>
  </bookViews>
  <sheets>
    <sheet name="sintesi 1° turno" sheetId="2" r:id="rId1"/>
    <sheet name=" affluenza" sheetId="4" r:id="rId2"/>
  </sheets>
  <definedNames>
    <definedName name="_xlnm._FilterDatabase" localSheetId="1" hidden="1">' affluenza'!$A$2:$V$36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4" l="1"/>
  <c r="S3" i="4"/>
  <c r="S8" i="4"/>
  <c r="S7" i="4"/>
  <c r="P35" i="4" l="1"/>
  <c r="R8" i="4" l="1"/>
  <c r="R9" i="4"/>
  <c r="R10" i="4"/>
  <c r="R11" i="4"/>
  <c r="R12" i="4"/>
  <c r="R13" i="4"/>
  <c r="R14" i="4"/>
  <c r="R15" i="4"/>
  <c r="R4" i="4"/>
  <c r="R5" i="4"/>
  <c r="R6" i="4"/>
  <c r="R7" i="4"/>
  <c r="R17" i="4"/>
  <c r="R18" i="4"/>
  <c r="R19" i="4"/>
  <c r="R20" i="4"/>
  <c r="R21" i="4"/>
  <c r="R23" i="4"/>
  <c r="R25" i="4"/>
  <c r="R16" i="4"/>
  <c r="R26" i="4"/>
  <c r="R27" i="4"/>
  <c r="R28" i="4"/>
  <c r="R29" i="4"/>
  <c r="R30" i="4"/>
  <c r="R32" i="4"/>
  <c r="R33" i="4"/>
  <c r="R34" i="4"/>
  <c r="R24" i="4"/>
  <c r="R22" i="4"/>
  <c r="R31" i="4"/>
  <c r="R3" i="4"/>
  <c r="N35" i="4" l="1"/>
  <c r="L35" i="4"/>
  <c r="M19" i="2" l="1"/>
  <c r="M10" i="2"/>
  <c r="S5" i="4" l="1"/>
  <c r="T3" i="4" s="1"/>
  <c r="T4" i="4" l="1"/>
  <c r="I35" i="4"/>
  <c r="H35" i="4"/>
  <c r="Q35" i="4" s="1"/>
  <c r="J35" i="4" l="1"/>
  <c r="R35" i="4"/>
  <c r="C22" i="2"/>
  <c r="D22" i="2" s="1"/>
  <c r="D21" i="2"/>
  <c r="D20" i="2"/>
  <c r="D18" i="2"/>
  <c r="D17" i="2"/>
  <c r="N16" i="2"/>
  <c r="M16" i="2"/>
  <c r="C12" i="2"/>
  <c r="D11" i="2" s="1"/>
  <c r="D9" i="2"/>
  <c r="N7" i="2"/>
  <c r="M7" i="2"/>
  <c r="D7" i="2"/>
  <c r="D3" i="2"/>
  <c r="S9" i="4" l="1"/>
  <c r="T8" i="4" s="1"/>
  <c r="D10" i="2"/>
  <c r="D4" i="2"/>
  <c r="D12" i="2"/>
  <c r="D5" i="2"/>
  <c r="D6" i="2"/>
  <c r="D8" i="2"/>
  <c r="D19" i="2"/>
  <c r="T7" i="4" l="1"/>
</calcChain>
</file>

<file path=xl/sharedStrings.xml><?xml version="1.0" encoding="utf-8"?>
<sst xmlns="http://schemas.openxmlformats.org/spreadsheetml/2006/main" count="143" uniqueCount="85">
  <si>
    <t>AFFLUENZA 2020</t>
  </si>
  <si>
    <t>oggetto</t>
  </si>
  <si>
    <t>iscritti</t>
  </si>
  <si>
    <t>votanti</t>
  </si>
  <si>
    <t>%</t>
  </si>
  <si>
    <t>REGIONALI A CASTELFRANCO</t>
  </si>
  <si>
    <t>presidente</t>
  </si>
  <si>
    <t>voti</t>
  </si>
  <si>
    <t>lista</t>
  </si>
  <si>
    <t>voti di lista</t>
  </si>
  <si>
    <t>preferenze</t>
  </si>
  <si>
    <t>ZAIA</t>
  </si>
  <si>
    <t>fratelli d'Italia</t>
  </si>
  <si>
    <t>SBROLLINI   Iv</t>
  </si>
  <si>
    <t>lega</t>
  </si>
  <si>
    <t>BENVEGNU'   pci</t>
  </si>
  <si>
    <t>marcon</t>
  </si>
  <si>
    <t>BARTELLE    eco</t>
  </si>
  <si>
    <t>forza italia</t>
  </si>
  <si>
    <t>GUADAGNINI veneti</t>
  </si>
  <si>
    <t>tot liste Marcon</t>
  </si>
  <si>
    <t>RUBINATO</t>
  </si>
  <si>
    <t>totale voti marcon</t>
  </si>
  <si>
    <t>GIROTTO 3v</t>
  </si>
  <si>
    <t>voti al sindaco</t>
  </si>
  <si>
    <t>CAPPELLETTI   M5s</t>
  </si>
  <si>
    <t>LORENZONI</t>
  </si>
  <si>
    <t>tot</t>
  </si>
  <si>
    <t>democratici</t>
  </si>
  <si>
    <t>CF civica</t>
  </si>
  <si>
    <t>Sartoretto Sindaco</t>
  </si>
  <si>
    <t xml:space="preserve">COMUNALI A CASTELFRANCO </t>
  </si>
  <si>
    <t>tot liste Sart.</t>
  </si>
  <si>
    <t>sindaco</t>
  </si>
  <si>
    <t>totale voti Sart.</t>
  </si>
  <si>
    <t>MARCON</t>
  </si>
  <si>
    <t>ZURLO</t>
  </si>
  <si>
    <t>BERNARDI</t>
  </si>
  <si>
    <t>GOMIERATO</t>
  </si>
  <si>
    <t>SARTORETTO</t>
  </si>
  <si>
    <t>ELEZIONE COMUNE</t>
  </si>
  <si>
    <t>ELEZIONE REGIONE</t>
  </si>
  <si>
    <t>Nr</t>
  </si>
  <si>
    <t>Iscritti Maschi</t>
  </si>
  <si>
    <t>Votanti Maschi</t>
  </si>
  <si>
    <t>Iscritti Femmine</t>
  </si>
  <si>
    <t>Votanti Femmine</t>
  </si>
  <si>
    <t>Totale Iscritti</t>
  </si>
  <si>
    <t>Totale Votanti</t>
  </si>
  <si>
    <t>Quartiere/Frazione</t>
  </si>
  <si>
    <t>SARTO</t>
  </si>
  <si>
    <t>MONFENERA</t>
  </si>
  <si>
    <t>MEDIA GIORGIONE</t>
  </si>
  <si>
    <t>CASA RIPOSO</t>
  </si>
  <si>
    <t>BG. PADOVA</t>
  </si>
  <si>
    <t>VILLARAZZO</t>
  </si>
  <si>
    <t>TREVILLE</t>
  </si>
  <si>
    <t>S.ANDREA O.M.</t>
  </si>
  <si>
    <t>SORANZA</t>
  </si>
  <si>
    <t>OSPEDALE</t>
  </si>
  <si>
    <t>SALVAROSA</t>
  </si>
  <si>
    <t>SALVATRONDA</t>
  </si>
  <si>
    <t>CAMPIGO</t>
  </si>
  <si>
    <t>BELLA VENEZIA</t>
  </si>
  <si>
    <t>S.FLORIANO DI C.</t>
  </si>
  <si>
    <t>Δ (voti disgiunti?)</t>
  </si>
  <si>
    <t>1° turno %</t>
  </si>
  <si>
    <t>1° turno</t>
  </si>
  <si>
    <t>ballottaggio</t>
  </si>
  <si>
    <t>votanti alle 19</t>
  </si>
  <si>
    <t>% alle 19 del 4.10</t>
  </si>
  <si>
    <t>% alle 12 del 4.10</t>
  </si>
  <si>
    <t>affluenza al primo turno</t>
  </si>
  <si>
    <t>votanti alle 23</t>
  </si>
  <si>
    <t>% alle 23 del 4.10</t>
  </si>
  <si>
    <t>sezione del centro</t>
  </si>
  <si>
    <t>sezioni frazioni</t>
  </si>
  <si>
    <t>calo dal 1° turno</t>
  </si>
  <si>
    <t>zona</t>
  </si>
  <si>
    <t>c</t>
  </si>
  <si>
    <t>f</t>
  </si>
  <si>
    <t>votanti alle 15 del 5-10</t>
  </si>
  <si>
    <t>% alle 15 del 5.10</t>
  </si>
  <si>
    <t>votanti 1° turno</t>
  </si>
  <si>
    <t>votanti 2°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</si>
</sst>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rgb="FF000066"/>
      <name val="Arial"/>
      <family val="2"/>
    </font>
    <font>
      <b/>
      <sz val="10"/>
      <color rgb="FF000066"/>
      <name val="Arial"/>
      <family val="2"/>
    </font>
    <font>
      <sz val="11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33CC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3" borderId="2" xfId="0" applyFill="1" applyBorder="1"/>
    <xf numFmtId="0" fontId="0" fillId="0" borderId="2" xfId="0" applyBorder="1"/>
    <xf numFmtId="165" fontId="0" fillId="0" borderId="2" xfId="1" applyNumberFormat="1" applyFont="1" applyBorder="1"/>
    <xf numFmtId="9" fontId="0" fillId="0" borderId="2" xfId="2" applyFont="1" applyBorder="1"/>
    <xf numFmtId="165" fontId="0" fillId="3" borderId="2" xfId="1" applyNumberFormat="1" applyFont="1" applyFill="1" applyBorder="1"/>
    <xf numFmtId="9" fontId="0" fillId="3" borderId="2" xfId="2" applyFont="1" applyFill="1" applyBorder="1"/>
    <xf numFmtId="0" fontId="3" fillId="0" borderId="0" xfId="0" applyFont="1"/>
    <xf numFmtId="0" fontId="3" fillId="0" borderId="2" xfId="0" applyFont="1" applyBorder="1"/>
    <xf numFmtId="3" fontId="0" fillId="0" borderId="2" xfId="0" applyNumberFormat="1" applyBorder="1"/>
    <xf numFmtId="0" fontId="3" fillId="3" borderId="2" xfId="0" applyFont="1" applyFill="1" applyBorder="1"/>
    <xf numFmtId="3" fontId="0" fillId="3" borderId="2" xfId="0" applyNumberFormat="1" applyFill="1" applyBorder="1"/>
    <xf numFmtId="0" fontId="0" fillId="3" borderId="0" xfId="0" applyFill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2" fillId="36" borderId="1" xfId="1" applyFont="1" applyFill="1" applyBorder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0" fillId="36" borderId="0" xfId="0" applyNumberFormat="1" applyFill="1"/>
    <xf numFmtId="164" fontId="0" fillId="0" borderId="0" xfId="1" applyFont="1"/>
    <xf numFmtId="0" fontId="20" fillId="0" borderId="0" xfId="0" applyFont="1" applyAlignment="1">
      <alignment horizontal="center" wrapText="1"/>
    </xf>
    <xf numFmtId="0" fontId="0" fillId="37" borderId="0" xfId="0" applyFill="1" applyAlignment="1">
      <alignment horizontal="center"/>
    </xf>
    <xf numFmtId="164" fontId="0" fillId="2" borderId="0" xfId="1" applyFont="1" applyFill="1"/>
    <xf numFmtId="0" fontId="0" fillId="0" borderId="0" xfId="0"/>
    <xf numFmtId="0" fontId="16" fillId="0" borderId="0" xfId="0" applyFont="1"/>
    <xf numFmtId="0" fontId="21" fillId="2" borderId="1" xfId="0" applyFont="1" applyFill="1" applyBorder="1"/>
    <xf numFmtId="3" fontId="18" fillId="36" borderId="0" xfId="0" applyNumberFormat="1" applyFont="1" applyFill="1"/>
    <xf numFmtId="0" fontId="23" fillId="0" borderId="0" xfId="0" applyFont="1"/>
    <xf numFmtId="164" fontId="0" fillId="0" borderId="0" xfId="1" applyFont="1" applyFill="1" applyBorder="1" applyAlignment="1">
      <alignment horizontal="right" vertical="center" wrapText="1"/>
    </xf>
    <xf numFmtId="164" fontId="0" fillId="0" borderId="0" xfId="1" applyFont="1" applyFill="1"/>
    <xf numFmtId="164" fontId="0" fillId="2" borderId="13" xfId="1" applyFont="1" applyFill="1" applyBorder="1" applyAlignment="1">
      <alignment horizontal="right" vertical="center" wrapText="1"/>
    </xf>
    <xf numFmtId="164" fontId="0" fillId="40" borderId="2" xfId="1" applyFont="1" applyFill="1" applyBorder="1" applyAlignment="1">
      <alignment horizontal="right" vertical="center" wrapText="1"/>
    </xf>
    <xf numFmtId="0" fontId="21" fillId="0" borderId="1" xfId="0" applyFont="1" applyBorder="1"/>
    <xf numFmtId="10" fontId="21" fillId="2" borderId="1" xfId="0" applyNumberFormat="1" applyFont="1" applyFill="1" applyBorder="1"/>
    <xf numFmtId="10" fontId="0" fillId="2" borderId="0" xfId="1" applyNumberFormat="1" applyFont="1" applyFill="1"/>
    <xf numFmtId="2" fontId="21" fillId="35" borderId="1" xfId="0" applyNumberFormat="1" applyFont="1" applyFill="1" applyBorder="1"/>
    <xf numFmtId="9" fontId="0" fillId="0" borderId="0" xfId="2" applyFont="1"/>
    <xf numFmtId="164" fontId="2" fillId="38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1" fillId="35" borderId="1" xfId="0" applyFont="1" applyFill="1" applyBorder="1"/>
    <xf numFmtId="0" fontId="0" fillId="0" borderId="0" xfId="0"/>
    <xf numFmtId="0" fontId="21" fillId="35" borderId="1" xfId="0" applyFont="1" applyFill="1" applyBorder="1"/>
    <xf numFmtId="164" fontId="0" fillId="40" borderId="0" xfId="1" applyFont="1" applyFill="1" applyBorder="1" applyAlignment="1">
      <alignment horizontal="right" vertical="center" wrapText="1"/>
    </xf>
    <xf numFmtId="0" fontId="21" fillId="2" borderId="0" xfId="0" applyFont="1" applyFill="1" applyBorder="1"/>
    <xf numFmtId="0" fontId="0" fillId="0" borderId="0" xfId="0" applyFill="1"/>
    <xf numFmtId="9" fontId="21" fillId="0" borderId="0" xfId="2" applyFont="1" applyFill="1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1" fillId="2" borderId="0" xfId="0" applyNumberFormat="1" applyFont="1" applyFill="1" applyBorder="1"/>
    <xf numFmtId="0" fontId="0" fillId="39" borderId="1" xfId="0" applyFill="1" applyBorder="1" applyAlignment="1">
      <alignment horizontal="right" vertical="center" wrapText="1"/>
    </xf>
    <xf numFmtId="9" fontId="22" fillId="0" borderId="0" xfId="2" applyFont="1" applyFill="1" applyBorder="1"/>
    <xf numFmtId="9" fontId="21" fillId="2" borderId="0" xfId="2" applyFont="1" applyFill="1" applyBorder="1"/>
    <xf numFmtId="0" fontId="21" fillId="0" borderId="1" xfId="0" applyFont="1" applyFill="1" applyBorder="1"/>
    <xf numFmtId="0" fontId="18" fillId="2" borderId="12" xfId="0" applyFont="1" applyFill="1" applyBorder="1" applyAlignment="1">
      <alignment horizontal="center"/>
    </xf>
    <xf numFmtId="164" fontId="18" fillId="40" borderId="14" xfId="1" applyFont="1" applyFill="1" applyBorder="1" applyAlignment="1">
      <alignment horizontal="center"/>
    </xf>
    <xf numFmtId="164" fontId="18" fillId="40" borderId="0" xfId="1" applyFont="1" applyFill="1" applyBorder="1" applyAlignment="1">
      <alignment horizontal="center"/>
    </xf>
  </cellXfs>
  <cellStyles count="44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colors>
    <mruColors>
      <color rgb="FF99FF33"/>
      <color rgb="FFFF66FF"/>
      <color rgb="FFCCCCFF"/>
      <color rgb="FF33CCFF"/>
      <color rgb="FFFFCC00"/>
      <color rgb="FF0066FF"/>
      <color rgb="FFFF99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Regionali a Castelfranco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7E-4DDA-8F6B-D6BDC32DB0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7E-4DDA-8F6B-D6BDC32DB0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7E-4DDA-8F6B-D6BDC32DB0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7E-4DDA-8F6B-D6BDC32DB0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7E-4DDA-8F6B-D6BDC32DB0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7E-4DDA-8F6B-D6BDC32DB0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7E-4DDA-8F6B-D6BDC32DB0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7E-4DDA-8F6B-D6BDC32DB0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7E-4DDA-8F6B-D6BDC32DB013}"/>
              </c:ext>
            </c:extLst>
          </c:dPt>
          <c:cat>
            <c:strRef>
              <c:f>'sintesi 1° turno'!$B$3:$B$11</c:f>
              <c:strCache>
                <c:ptCount val="9"/>
                <c:pt idx="0">
                  <c:v>ZAIA</c:v>
                </c:pt>
                <c:pt idx="1">
                  <c:v>SBROLLINI   Iv</c:v>
                </c:pt>
                <c:pt idx="2">
                  <c:v>BENVEGNU'   pci</c:v>
                </c:pt>
                <c:pt idx="3">
                  <c:v>BARTELLE    eco</c:v>
                </c:pt>
                <c:pt idx="4">
                  <c:v>GUADAGNINI veneti</c:v>
                </c:pt>
                <c:pt idx="5">
                  <c:v>RUBINATO</c:v>
                </c:pt>
                <c:pt idx="6">
                  <c:v>GIROTTO 3v</c:v>
                </c:pt>
                <c:pt idx="7">
                  <c:v>CAPPELLETTI   M5s</c:v>
                </c:pt>
                <c:pt idx="8">
                  <c:v>LORENZONI</c:v>
                </c:pt>
              </c:strCache>
            </c:strRef>
          </c:cat>
          <c:val>
            <c:numRef>
              <c:f>'sintesi 1° turno'!$C$3:$C$11</c:f>
              <c:numCache>
                <c:formatCode>_-* #,##0_-;\-* #,##0_-;_-* "-"??_-;_-@_-</c:formatCode>
                <c:ptCount val="9"/>
                <c:pt idx="0">
                  <c:v>12394</c:v>
                </c:pt>
                <c:pt idx="1">
                  <c:v>105</c:v>
                </c:pt>
                <c:pt idx="2">
                  <c:v>112</c:v>
                </c:pt>
                <c:pt idx="3">
                  <c:v>142</c:v>
                </c:pt>
                <c:pt idx="4">
                  <c:v>172</c:v>
                </c:pt>
                <c:pt idx="5">
                  <c:v>148</c:v>
                </c:pt>
                <c:pt idx="6">
                  <c:v>339</c:v>
                </c:pt>
                <c:pt idx="7">
                  <c:v>592</c:v>
                </c:pt>
                <c:pt idx="8">
                  <c:v>4038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C7E-4DDA-8F6B-D6BDC32D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'sintesi 1° turno'!$C$15:$C$16</c:f>
              <c:strCache>
                <c:ptCount val="2"/>
                <c:pt idx="0">
                  <c:v>COMUNALI A CASTELFRANCO </c:v>
                </c:pt>
                <c:pt idx="1">
                  <c:v>voti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BC-43A7-8A46-1E5821236D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BC-43A7-8A46-1E5821236D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BC-43A7-8A46-1E5821236D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BC-43A7-8A46-1E5821236D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CBC-43A7-8A46-1E5821236DE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'sintesi 1° turno'!$B$17:$B$22</c15:sqref>
                  </c15:fullRef>
                </c:ext>
              </c:extLst>
              <c:f>'sintesi 1° turno'!$B$17:$B$21</c:f>
              <c:strCache>
                <c:ptCount val="5"/>
                <c:pt idx="0">
                  <c:v>MARCON</c:v>
                </c:pt>
                <c:pt idx="1">
                  <c:v>ZURLO</c:v>
                </c:pt>
                <c:pt idx="2">
                  <c:v>BERNARDI</c:v>
                </c:pt>
                <c:pt idx="3">
                  <c:v>GOMIERATO</c:v>
                </c:pt>
                <c:pt idx="4">
                  <c:v>SARTORETTO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'sintesi 1° turno'!$C$17:$C$22</c15:sqref>
                  </c15:fullRef>
                </c:ext>
              </c:extLst>
              <c:f>'sintesi 1° turno'!$C$17:$C$21</c:f>
              <c:numCache>
                <c:formatCode>#,##0</c:formatCode>
                <c:ptCount val="5"/>
                <c:pt idx="0">
                  <c:v>8486</c:v>
                </c:pt>
                <c:pt idx="1">
                  <c:v>1210</c:v>
                </c:pt>
                <c:pt idx="2" formatCode="General">
                  <c:v>585</c:v>
                </c:pt>
                <c:pt idx="3">
                  <c:v>3141</c:v>
                </c:pt>
                <c:pt idx="4">
                  <c:v>4489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CBC-43A7-8A46-1E5821236DE8}"/>
            </c:ext>
            <c:ext xmlns:c15="http://schemas.microsoft.com/office/drawing/2012/chart" uri="{02D57815-91ED-43cb-92C2-25804820EDAC}">
              <c15:categoryFilterExceptions>
                <c15:categoryFilterException>
                  <c15:sqref>'sintesi 1° turno'!$C$22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121920</xdr:rowOff>
    </xdr:from>
    <xdr:to>
      <xdr:col>10</xdr:col>
      <xdr:colOff>175260</xdr:colOff>
      <xdr:row>15</xdr:row>
      <xdr:rowOff>121920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121920</xdr:rowOff>
    </xdr:from>
    <xdr:to>
      <xdr:col>10</xdr:col>
      <xdr:colOff>213360</xdr:colOff>
      <xdr:row>29</xdr:row>
      <xdr:rowOff>106680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opLeftCell="A10" workbookViewId="0">
      <selection activeCell="C35" sqref="C35"/>
    </sheetView>
  </sheetViews>
  <sheetFormatPr defaultRowHeight="14.3" x14ac:dyDescent="0.25"/>
  <cols>
    <col min="2" max="2" width="17.625" bestFit="1" customWidth="1"/>
    <col min="3" max="3" width="9.5" customWidth="1"/>
    <col min="7" max="7" width="14.75" customWidth="1"/>
    <col min="11" max="11" width="3.5" customWidth="1"/>
    <col min="12" max="12" width="16.375" bestFit="1" customWidth="1"/>
    <col min="13" max="13" width="9.75" bestFit="1" customWidth="1"/>
    <col min="14" max="14" width="9.875" customWidth="1"/>
  </cols>
  <sheetData>
    <row r="1" spans="2:14" x14ac:dyDescent="0.25">
      <c r="B1" t="s">
        <v>5</v>
      </c>
    </row>
    <row r="2" spans="2:14" x14ac:dyDescent="0.25">
      <c r="B2" s="4" t="s">
        <v>6</v>
      </c>
      <c r="C2" s="4" t="s">
        <v>7</v>
      </c>
      <c r="D2" s="4" t="s">
        <v>4</v>
      </c>
      <c r="L2" t="s">
        <v>8</v>
      </c>
      <c r="M2" t="s">
        <v>9</v>
      </c>
      <c r="N2" t="s">
        <v>10</v>
      </c>
    </row>
    <row r="3" spans="2:14" x14ac:dyDescent="0.25">
      <c r="B3" s="5" t="s">
        <v>11</v>
      </c>
      <c r="C3" s="6">
        <v>12394</v>
      </c>
      <c r="D3" s="7">
        <f>+C3/C$12</f>
        <v>0.68695266600155191</v>
      </c>
      <c r="L3" t="s">
        <v>12</v>
      </c>
      <c r="M3">
        <v>976</v>
      </c>
      <c r="N3">
        <v>447</v>
      </c>
    </row>
    <row r="4" spans="2:14" x14ac:dyDescent="0.25">
      <c r="B4" s="5" t="s">
        <v>13</v>
      </c>
      <c r="C4" s="6">
        <v>105</v>
      </c>
      <c r="D4" s="7">
        <f t="shared" ref="D4:D12" si="0">+C4/C$12</f>
        <v>5.819753907549052E-3</v>
      </c>
      <c r="L4" t="s">
        <v>14</v>
      </c>
      <c r="M4">
        <v>3751</v>
      </c>
      <c r="N4">
        <v>1529</v>
      </c>
    </row>
    <row r="5" spans="2:14" x14ac:dyDescent="0.25">
      <c r="B5" s="5" t="s">
        <v>15</v>
      </c>
      <c r="C5" s="6">
        <v>112</v>
      </c>
      <c r="D5" s="7">
        <f t="shared" si="0"/>
        <v>6.2077375013856557E-3</v>
      </c>
      <c r="L5" t="s">
        <v>16</v>
      </c>
      <c r="M5">
        <v>2687</v>
      </c>
      <c r="N5">
        <v>1430</v>
      </c>
    </row>
    <row r="6" spans="2:14" x14ac:dyDescent="0.25">
      <c r="B6" s="5" t="s">
        <v>17</v>
      </c>
      <c r="C6" s="6">
        <v>142</v>
      </c>
      <c r="D6" s="7">
        <f t="shared" si="0"/>
        <v>7.8705243321139564E-3</v>
      </c>
      <c r="L6" t="s">
        <v>18</v>
      </c>
      <c r="M6">
        <v>731</v>
      </c>
      <c r="N6">
        <v>593</v>
      </c>
    </row>
    <row r="7" spans="2:14" x14ac:dyDescent="0.25">
      <c r="B7" s="5" t="s">
        <v>19</v>
      </c>
      <c r="C7" s="6">
        <v>172</v>
      </c>
      <c r="D7" s="7">
        <f t="shared" si="0"/>
        <v>9.5333111628422562E-3</v>
      </c>
      <c r="L7" t="s">
        <v>20</v>
      </c>
      <c r="M7">
        <f>SUM(M3:M6)</f>
        <v>8145</v>
      </c>
      <c r="N7">
        <f>SUM(N3:N6)</f>
        <v>3999</v>
      </c>
    </row>
    <row r="8" spans="2:14" x14ac:dyDescent="0.25">
      <c r="B8" s="5" t="s">
        <v>21</v>
      </c>
      <c r="C8" s="6">
        <v>148</v>
      </c>
      <c r="D8" s="7">
        <f t="shared" si="0"/>
        <v>8.203081698259616E-3</v>
      </c>
      <c r="L8" t="s">
        <v>22</v>
      </c>
      <c r="M8" s="1">
        <v>8486</v>
      </c>
    </row>
    <row r="9" spans="2:14" x14ac:dyDescent="0.25">
      <c r="B9" s="5" t="s">
        <v>23</v>
      </c>
      <c r="C9" s="6">
        <v>339</v>
      </c>
      <c r="D9" s="7">
        <f t="shared" si="0"/>
        <v>1.8789491187229796E-2</v>
      </c>
      <c r="L9" t="s">
        <v>24</v>
      </c>
      <c r="M9" s="35">
        <v>326</v>
      </c>
    </row>
    <row r="10" spans="2:14" x14ac:dyDescent="0.25">
      <c r="B10" s="5" t="s">
        <v>25</v>
      </c>
      <c r="C10" s="6">
        <v>592</v>
      </c>
      <c r="D10" s="7">
        <f t="shared" si="0"/>
        <v>3.2812326793038464E-2</v>
      </c>
      <c r="L10" s="38" t="s">
        <v>65</v>
      </c>
      <c r="M10" s="35">
        <f>+M8-M7-M9</f>
        <v>15</v>
      </c>
    </row>
    <row r="11" spans="2:14" x14ac:dyDescent="0.25">
      <c r="B11" s="5" t="s">
        <v>26</v>
      </c>
      <c r="C11" s="6">
        <v>4038</v>
      </c>
      <c r="D11" s="7">
        <f t="shared" si="0"/>
        <v>0.22381110741602928</v>
      </c>
      <c r="L11" s="34"/>
      <c r="M11" s="34"/>
      <c r="N11" s="34"/>
    </row>
    <row r="12" spans="2:14" x14ac:dyDescent="0.25">
      <c r="B12" s="4" t="s">
        <v>27</v>
      </c>
      <c r="C12" s="8">
        <f>SUM(C3:C11)</f>
        <v>18042</v>
      </c>
      <c r="D12" s="9">
        <f t="shared" si="0"/>
        <v>1</v>
      </c>
      <c r="L12" t="s">
        <v>8</v>
      </c>
      <c r="M12" t="s">
        <v>9</v>
      </c>
      <c r="N12" t="s">
        <v>10</v>
      </c>
    </row>
    <row r="13" spans="2:14" x14ac:dyDescent="0.25">
      <c r="L13" t="s">
        <v>28</v>
      </c>
      <c r="M13">
        <v>2103</v>
      </c>
      <c r="N13">
        <v>1506</v>
      </c>
    </row>
    <row r="14" spans="2:14" x14ac:dyDescent="0.25">
      <c r="L14" t="s">
        <v>29</v>
      </c>
      <c r="M14">
        <v>757</v>
      </c>
      <c r="N14">
        <v>480</v>
      </c>
    </row>
    <row r="15" spans="2:14" x14ac:dyDescent="0.25">
      <c r="B15" t="s">
        <v>31</v>
      </c>
      <c r="L15" t="s">
        <v>30</v>
      </c>
      <c r="M15">
        <v>1277</v>
      </c>
      <c r="N15">
        <v>1111</v>
      </c>
    </row>
    <row r="16" spans="2:14" x14ac:dyDescent="0.25">
      <c r="B16" s="4" t="s">
        <v>33</v>
      </c>
      <c r="C16" s="4" t="s">
        <v>7</v>
      </c>
      <c r="D16" s="4" t="s">
        <v>4</v>
      </c>
      <c r="F16" s="10"/>
      <c r="L16" t="s">
        <v>32</v>
      </c>
      <c r="M16">
        <f>SUM(M13:M15)</f>
        <v>4137</v>
      </c>
      <c r="N16">
        <f>SUM(N13:N15)</f>
        <v>3097</v>
      </c>
    </row>
    <row r="17" spans="2:13" x14ac:dyDescent="0.25">
      <c r="B17" s="11" t="s">
        <v>35</v>
      </c>
      <c r="C17" s="12">
        <v>8486</v>
      </c>
      <c r="D17" s="7">
        <f>+C17/C$22</f>
        <v>0.47378705823237116</v>
      </c>
      <c r="L17" t="s">
        <v>34</v>
      </c>
      <c r="M17" s="1">
        <v>4489</v>
      </c>
    </row>
    <row r="18" spans="2:13" x14ac:dyDescent="0.25">
      <c r="B18" s="11" t="s">
        <v>36</v>
      </c>
      <c r="C18" s="12">
        <v>1210</v>
      </c>
      <c r="D18" s="7">
        <f t="shared" ref="D18:D22" si="1">+C18/C$22</f>
        <v>6.7556250348947577E-2</v>
      </c>
      <c r="L18" t="s">
        <v>24</v>
      </c>
      <c r="M18" s="35">
        <v>357</v>
      </c>
    </row>
    <row r="19" spans="2:13" x14ac:dyDescent="0.25">
      <c r="B19" s="11" t="s">
        <v>37</v>
      </c>
      <c r="C19" s="5">
        <v>585</v>
      </c>
      <c r="D19" s="7">
        <f t="shared" si="1"/>
        <v>3.2661492937301098E-2</v>
      </c>
      <c r="L19" s="38" t="s">
        <v>65</v>
      </c>
      <c r="M19" s="35">
        <f>+M17-M16-M18</f>
        <v>-5</v>
      </c>
    </row>
    <row r="20" spans="2:13" x14ac:dyDescent="0.25">
      <c r="B20" s="11" t="s">
        <v>38</v>
      </c>
      <c r="C20" s="12">
        <v>3141</v>
      </c>
      <c r="D20" s="7">
        <f t="shared" si="1"/>
        <v>0.17536709284797053</v>
      </c>
    </row>
    <row r="21" spans="2:13" x14ac:dyDescent="0.25">
      <c r="B21" s="11" t="s">
        <v>39</v>
      </c>
      <c r="C21" s="12">
        <v>4489</v>
      </c>
      <c r="D21" s="7">
        <f t="shared" si="1"/>
        <v>0.25062810563340965</v>
      </c>
    </row>
    <row r="22" spans="2:13" x14ac:dyDescent="0.25">
      <c r="B22" s="13" t="s">
        <v>27</v>
      </c>
      <c r="C22" s="14">
        <f>SUM(C17:C21)</f>
        <v>17911</v>
      </c>
      <c r="D22" s="9">
        <f t="shared" si="1"/>
        <v>1</v>
      </c>
    </row>
    <row r="25" spans="2:13" x14ac:dyDescent="0.25">
      <c r="B25" s="15" t="s">
        <v>0</v>
      </c>
    </row>
    <row r="26" spans="2:13" x14ac:dyDescent="0.25">
      <c r="B26" s="5" t="s">
        <v>1</v>
      </c>
      <c r="C26" s="5" t="s">
        <v>2</v>
      </c>
      <c r="D26" s="5" t="s">
        <v>3</v>
      </c>
      <c r="E26" s="5" t="s">
        <v>4</v>
      </c>
    </row>
    <row r="27" spans="2:13" x14ac:dyDescent="0.25">
      <c r="B27" s="16" t="s">
        <v>40</v>
      </c>
      <c r="C27" s="17">
        <v>30559</v>
      </c>
      <c r="D27" s="17">
        <v>18595</v>
      </c>
      <c r="E27" s="18">
        <v>60.85</v>
      </c>
    </row>
    <row r="28" spans="2:13" x14ac:dyDescent="0.25">
      <c r="B28" s="16" t="s">
        <v>41</v>
      </c>
      <c r="C28" s="17">
        <v>30536</v>
      </c>
      <c r="D28" s="17">
        <v>18628</v>
      </c>
      <c r="E28" s="18">
        <v>61</v>
      </c>
    </row>
    <row r="29" spans="2:13" x14ac:dyDescent="0.25">
      <c r="B29" s="19"/>
      <c r="C29" s="20"/>
      <c r="D29" s="20"/>
      <c r="E29" s="21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pane ySplit="2" topLeftCell="A3" activePane="bottomLeft" state="frozen"/>
      <selection pane="bottomLeft" activeCell="Q20" sqref="Q20"/>
    </sheetView>
  </sheetViews>
  <sheetFormatPr defaultRowHeight="14.3" x14ac:dyDescent="0.25"/>
  <cols>
    <col min="1" max="2" width="5.125" style="28" customWidth="1"/>
    <col min="3" max="3" width="15.25" customWidth="1"/>
    <col min="4" max="7" width="8.875" hidden="1" customWidth="1"/>
    <col min="8" max="8" width="7.375" customWidth="1"/>
    <col min="9" max="9" width="7.75" customWidth="1"/>
    <col min="10" max="10" width="8.875" style="30"/>
    <col min="11" max="11" width="8.875" style="40"/>
    <col min="12" max="12" width="9.375" style="40" hidden="1" customWidth="1"/>
    <col min="13" max="13" width="8.875" style="40"/>
    <col min="14" max="14" width="7.625" hidden="1" customWidth="1"/>
    <col min="16" max="17" width="8.875" style="51"/>
    <col min="18" max="18" width="8.875" style="55" customWidth="1"/>
    <col min="19" max="19" width="8.875" customWidth="1"/>
    <col min="20" max="20" width="8.875" style="51" customWidth="1"/>
    <col min="21" max="23" width="8.875" customWidth="1"/>
  </cols>
  <sheetData>
    <row r="1" spans="1:22" s="34" customFormat="1" x14ac:dyDescent="0.25">
      <c r="A1" s="28"/>
      <c r="B1" s="28"/>
      <c r="I1" s="64" t="s">
        <v>67</v>
      </c>
      <c r="J1" s="64"/>
      <c r="K1" s="65" t="s">
        <v>68</v>
      </c>
      <c r="L1" s="66"/>
      <c r="M1" s="66"/>
      <c r="N1" s="66"/>
      <c r="O1" s="66"/>
      <c r="P1" s="66"/>
      <c r="Q1" s="66"/>
      <c r="R1" s="55"/>
      <c r="T1" s="51"/>
    </row>
    <row r="2" spans="1:22" ht="42.8" x14ac:dyDescent="0.25">
      <c r="A2" s="22" t="s">
        <v>42</v>
      </c>
      <c r="B2" s="57" t="s">
        <v>78</v>
      </c>
      <c r="C2" s="31" t="s">
        <v>49</v>
      </c>
      <c r="D2" s="3" t="s">
        <v>43</v>
      </c>
      <c r="E2" s="3" t="s">
        <v>44</v>
      </c>
      <c r="F2" s="3" t="s">
        <v>45</v>
      </c>
      <c r="G2" s="3" t="s">
        <v>46</v>
      </c>
      <c r="H2" s="60" t="s">
        <v>47</v>
      </c>
      <c r="I2" s="23" t="s">
        <v>48</v>
      </c>
      <c r="J2" s="41" t="s">
        <v>66</v>
      </c>
      <c r="K2" s="42" t="s">
        <v>71</v>
      </c>
      <c r="L2" s="42" t="s">
        <v>69</v>
      </c>
      <c r="M2" s="42" t="s">
        <v>70</v>
      </c>
      <c r="N2" s="42" t="s">
        <v>73</v>
      </c>
      <c r="O2" s="42" t="s">
        <v>74</v>
      </c>
      <c r="P2" s="42" t="s">
        <v>81</v>
      </c>
      <c r="Q2" s="53" t="s">
        <v>82</v>
      </c>
      <c r="R2" s="39" t="s">
        <v>77</v>
      </c>
    </row>
    <row r="3" spans="1:22" x14ac:dyDescent="0.25">
      <c r="A3" s="2">
        <v>1</v>
      </c>
      <c r="B3" s="58" t="s">
        <v>79</v>
      </c>
      <c r="C3" s="32" t="s">
        <v>50</v>
      </c>
      <c r="D3" s="24">
        <v>544</v>
      </c>
      <c r="E3" s="24">
        <v>233</v>
      </c>
      <c r="F3" s="24">
        <v>570</v>
      </c>
      <c r="G3" s="24">
        <v>255</v>
      </c>
      <c r="H3" s="25">
        <v>1114</v>
      </c>
      <c r="I3" s="24">
        <v>488</v>
      </c>
      <c r="J3" s="26">
        <v>43.81</v>
      </c>
      <c r="K3" s="43">
        <v>8.6199999999999992</v>
      </c>
      <c r="L3" s="50">
        <v>265</v>
      </c>
      <c r="M3" s="46">
        <v>23.79</v>
      </c>
      <c r="N3" s="52">
        <v>310</v>
      </c>
      <c r="O3" s="52">
        <v>27.83</v>
      </c>
      <c r="P3" s="52">
        <v>393</v>
      </c>
      <c r="Q3" s="52">
        <v>35.28</v>
      </c>
      <c r="R3" s="56">
        <f t="shared" ref="R3:R35" si="0">(I3-N3)/I3</f>
        <v>0.36475409836065575</v>
      </c>
      <c r="S3">
        <f>SUM(P3:P18)</f>
        <v>7166</v>
      </c>
      <c r="T3" s="47">
        <f>+S3/S5</f>
        <v>0.4963978941535051</v>
      </c>
      <c r="U3" t="s">
        <v>75</v>
      </c>
    </row>
    <row r="4" spans="1:22" x14ac:dyDescent="0.25">
      <c r="A4" s="2">
        <v>10</v>
      </c>
      <c r="B4" s="58" t="s">
        <v>79</v>
      </c>
      <c r="C4" s="32" t="s">
        <v>50</v>
      </c>
      <c r="D4" s="24">
        <v>553</v>
      </c>
      <c r="E4" s="24">
        <v>336</v>
      </c>
      <c r="F4" s="24">
        <v>598</v>
      </c>
      <c r="G4" s="24">
        <v>357</v>
      </c>
      <c r="H4" s="25">
        <v>1151</v>
      </c>
      <c r="I4" s="24">
        <v>693</v>
      </c>
      <c r="J4" s="48">
        <v>60.21</v>
      </c>
      <c r="K4" s="43">
        <v>13.64</v>
      </c>
      <c r="L4" s="50">
        <v>395</v>
      </c>
      <c r="M4" s="46">
        <v>34.32</v>
      </c>
      <c r="N4" s="52">
        <v>461</v>
      </c>
      <c r="O4" s="52">
        <v>40.049999999999997</v>
      </c>
      <c r="P4" s="52">
        <v>553</v>
      </c>
      <c r="Q4" s="52">
        <v>48.05</v>
      </c>
      <c r="R4" s="62">
        <f t="shared" si="0"/>
        <v>0.33477633477633478</v>
      </c>
      <c r="S4">
        <f>SUM(P19:P34)</f>
        <v>7270</v>
      </c>
      <c r="T4" s="47">
        <f>+S4/S5</f>
        <v>0.5036021058464949</v>
      </c>
      <c r="U4" t="s">
        <v>76</v>
      </c>
    </row>
    <row r="5" spans="1:22" x14ac:dyDescent="0.25">
      <c r="A5" s="2">
        <v>11</v>
      </c>
      <c r="B5" s="58" t="s">
        <v>79</v>
      </c>
      <c r="C5" s="32" t="s">
        <v>50</v>
      </c>
      <c r="D5" s="24">
        <v>488</v>
      </c>
      <c r="E5" s="24">
        <v>300</v>
      </c>
      <c r="F5" s="24">
        <v>587</v>
      </c>
      <c r="G5" s="24">
        <v>355</v>
      </c>
      <c r="H5" s="25">
        <v>1075</v>
      </c>
      <c r="I5" s="24">
        <v>655</v>
      </c>
      <c r="J5" s="48">
        <v>60.93</v>
      </c>
      <c r="K5" s="43">
        <v>11.72</v>
      </c>
      <c r="L5" s="50">
        <v>330</v>
      </c>
      <c r="M5" s="46">
        <v>30.7</v>
      </c>
      <c r="N5" s="52">
        <v>389</v>
      </c>
      <c r="O5" s="52">
        <v>36.19</v>
      </c>
      <c r="P5" s="52">
        <v>509</v>
      </c>
      <c r="Q5" s="52">
        <v>47.35</v>
      </c>
      <c r="R5" s="56">
        <f t="shared" si="0"/>
        <v>0.40610687022900765</v>
      </c>
      <c r="S5">
        <f>SUM(S3:S4)</f>
        <v>14436</v>
      </c>
      <c r="T5" s="47" t="s">
        <v>84</v>
      </c>
    </row>
    <row r="6" spans="1:22" x14ac:dyDescent="0.25">
      <c r="A6" s="2">
        <v>12</v>
      </c>
      <c r="B6" s="58" t="s">
        <v>79</v>
      </c>
      <c r="C6" s="32" t="s">
        <v>50</v>
      </c>
      <c r="D6" s="24">
        <v>521</v>
      </c>
      <c r="E6" s="24">
        <v>366</v>
      </c>
      <c r="F6" s="24">
        <v>579</v>
      </c>
      <c r="G6" s="24">
        <v>409</v>
      </c>
      <c r="H6" s="25">
        <v>1100</v>
      </c>
      <c r="I6" s="24">
        <v>775</v>
      </c>
      <c r="J6" s="48">
        <v>70.45</v>
      </c>
      <c r="K6" s="43">
        <v>16.82</v>
      </c>
      <c r="L6" s="50">
        <v>411</v>
      </c>
      <c r="M6" s="46">
        <v>37.36</v>
      </c>
      <c r="N6" s="52">
        <v>470</v>
      </c>
      <c r="O6" s="52">
        <v>42.73</v>
      </c>
      <c r="P6" s="52">
        <v>590</v>
      </c>
      <c r="Q6" s="52">
        <v>53.64</v>
      </c>
      <c r="R6" s="56">
        <f t="shared" si="0"/>
        <v>0.3935483870967742</v>
      </c>
      <c r="T6" s="47"/>
    </row>
    <row r="7" spans="1:22" x14ac:dyDescent="0.25">
      <c r="A7" s="2">
        <v>13</v>
      </c>
      <c r="B7" s="58" t="s">
        <v>79</v>
      </c>
      <c r="C7" s="32" t="s">
        <v>50</v>
      </c>
      <c r="D7" s="24">
        <v>464</v>
      </c>
      <c r="E7" s="24">
        <v>304</v>
      </c>
      <c r="F7" s="24">
        <v>510</v>
      </c>
      <c r="G7" s="24">
        <v>346</v>
      </c>
      <c r="H7" s="24">
        <v>974</v>
      </c>
      <c r="I7" s="24">
        <v>650</v>
      </c>
      <c r="J7" s="48">
        <v>66.739999999999995</v>
      </c>
      <c r="K7" s="43">
        <v>12.73</v>
      </c>
      <c r="L7" s="50">
        <v>331</v>
      </c>
      <c r="M7" s="46">
        <v>33.979999999999997</v>
      </c>
      <c r="N7" s="52">
        <v>394</v>
      </c>
      <c r="O7" s="52">
        <v>40.450000000000003</v>
      </c>
      <c r="P7" s="52">
        <v>511</v>
      </c>
      <c r="Q7" s="52">
        <v>52.46</v>
      </c>
      <c r="R7" s="56">
        <f t="shared" si="0"/>
        <v>0.39384615384615385</v>
      </c>
      <c r="S7">
        <f>SUM(I3:I18)</f>
        <v>9151</v>
      </c>
      <c r="T7" s="47">
        <f>+S7/S9</f>
        <v>0.49212153804786235</v>
      </c>
      <c r="U7" s="51" t="s">
        <v>75</v>
      </c>
      <c r="V7" s="51"/>
    </row>
    <row r="8" spans="1:22" x14ac:dyDescent="0.25">
      <c r="A8" s="2">
        <v>2</v>
      </c>
      <c r="B8" s="58" t="s">
        <v>79</v>
      </c>
      <c r="C8" s="32" t="s">
        <v>51</v>
      </c>
      <c r="D8" s="24">
        <v>508</v>
      </c>
      <c r="E8" s="24">
        <v>249</v>
      </c>
      <c r="F8" s="24">
        <v>522</v>
      </c>
      <c r="G8" s="24">
        <v>267</v>
      </c>
      <c r="H8" s="25">
        <v>1030</v>
      </c>
      <c r="I8" s="24">
        <v>516</v>
      </c>
      <c r="J8" s="26">
        <v>50.1</v>
      </c>
      <c r="K8" s="43">
        <v>11.55</v>
      </c>
      <c r="L8" s="50">
        <v>260</v>
      </c>
      <c r="M8" s="46">
        <v>25.24</v>
      </c>
      <c r="N8" s="52">
        <v>298</v>
      </c>
      <c r="O8" s="52">
        <v>28.93</v>
      </c>
      <c r="P8" s="52">
        <v>386</v>
      </c>
      <c r="Q8" s="52">
        <v>37.479999999999997</v>
      </c>
      <c r="R8" s="56">
        <f t="shared" si="0"/>
        <v>0.42248062015503873</v>
      </c>
      <c r="S8" s="51">
        <f>SUM(I19:I34)</f>
        <v>9444</v>
      </c>
      <c r="T8" s="47">
        <f>+S8/S9</f>
        <v>0.50787846195213771</v>
      </c>
      <c r="U8" s="51" t="s">
        <v>76</v>
      </c>
      <c r="V8" s="51"/>
    </row>
    <row r="9" spans="1:22" x14ac:dyDescent="0.25">
      <c r="A9" s="2">
        <v>3</v>
      </c>
      <c r="B9" s="58" t="s">
        <v>79</v>
      </c>
      <c r="C9" s="32" t="s">
        <v>51</v>
      </c>
      <c r="D9" s="24">
        <v>396</v>
      </c>
      <c r="E9" s="24">
        <v>215</v>
      </c>
      <c r="F9" s="24">
        <v>461</v>
      </c>
      <c r="G9" s="24">
        <v>242</v>
      </c>
      <c r="H9" s="24">
        <v>857</v>
      </c>
      <c r="I9" s="24">
        <v>457</v>
      </c>
      <c r="J9" s="27">
        <v>53.33</v>
      </c>
      <c r="K9" s="43">
        <v>11.2</v>
      </c>
      <c r="L9" s="50">
        <v>246</v>
      </c>
      <c r="M9" s="46">
        <v>28.7</v>
      </c>
      <c r="N9" s="52">
        <v>281</v>
      </c>
      <c r="O9" s="52">
        <v>32.79</v>
      </c>
      <c r="P9" s="52">
        <v>379</v>
      </c>
      <c r="Q9" s="52">
        <v>44.22</v>
      </c>
      <c r="R9" s="56">
        <f t="shared" si="0"/>
        <v>0.3851203501094092</v>
      </c>
      <c r="S9">
        <f>SUM(S7:S8)</f>
        <v>18595</v>
      </c>
      <c r="T9" s="47" t="s">
        <v>83</v>
      </c>
    </row>
    <row r="10" spans="1:22" x14ac:dyDescent="0.25">
      <c r="A10" s="2">
        <v>4</v>
      </c>
      <c r="B10" s="58" t="s">
        <v>79</v>
      </c>
      <c r="C10" s="32" t="s">
        <v>51</v>
      </c>
      <c r="D10" s="24">
        <v>477</v>
      </c>
      <c r="E10" s="24">
        <v>287</v>
      </c>
      <c r="F10" s="24">
        <v>538</v>
      </c>
      <c r="G10" s="24">
        <v>329</v>
      </c>
      <c r="H10" s="25">
        <v>1015</v>
      </c>
      <c r="I10" s="24">
        <v>616</v>
      </c>
      <c r="J10" s="48">
        <v>60.69</v>
      </c>
      <c r="K10" s="43">
        <v>13</v>
      </c>
      <c r="L10" s="50">
        <v>315</v>
      </c>
      <c r="M10" s="46">
        <v>31.03</v>
      </c>
      <c r="N10" s="52">
        <v>400</v>
      </c>
      <c r="O10" s="52">
        <v>39.409999999999997</v>
      </c>
      <c r="P10" s="52">
        <v>505</v>
      </c>
      <c r="Q10" s="52">
        <v>49.75</v>
      </c>
      <c r="R10" s="56">
        <f t="shared" si="0"/>
        <v>0.35064935064935066</v>
      </c>
      <c r="T10" s="47"/>
    </row>
    <row r="11" spans="1:22" x14ac:dyDescent="0.25">
      <c r="A11" s="2">
        <v>5</v>
      </c>
      <c r="B11" s="58" t="s">
        <v>79</v>
      </c>
      <c r="C11" s="32" t="s">
        <v>51</v>
      </c>
      <c r="D11" s="24">
        <v>496</v>
      </c>
      <c r="E11" s="24">
        <v>295</v>
      </c>
      <c r="F11" s="24">
        <v>480</v>
      </c>
      <c r="G11" s="24">
        <v>283</v>
      </c>
      <c r="H11" s="24">
        <v>976</v>
      </c>
      <c r="I11" s="24">
        <v>578</v>
      </c>
      <c r="J11" s="48">
        <v>59.22</v>
      </c>
      <c r="K11" s="43">
        <v>11.37</v>
      </c>
      <c r="L11" s="50">
        <v>295</v>
      </c>
      <c r="M11" s="46">
        <v>30.23</v>
      </c>
      <c r="N11" s="52">
        <v>347</v>
      </c>
      <c r="O11" s="52">
        <v>35.549999999999997</v>
      </c>
      <c r="P11" s="52">
        <v>446</v>
      </c>
      <c r="Q11" s="52">
        <v>45.7</v>
      </c>
      <c r="R11" s="56">
        <f t="shared" si="0"/>
        <v>0.39965397923875434</v>
      </c>
      <c r="T11" s="47"/>
    </row>
    <row r="12" spans="1:22" x14ac:dyDescent="0.25">
      <c r="A12" s="2">
        <v>6</v>
      </c>
      <c r="B12" s="58" t="s">
        <v>79</v>
      </c>
      <c r="C12" s="32" t="s">
        <v>51</v>
      </c>
      <c r="D12" s="24">
        <v>340</v>
      </c>
      <c r="E12" s="24">
        <v>219</v>
      </c>
      <c r="F12" s="24">
        <v>412</v>
      </c>
      <c r="G12" s="24">
        <v>271</v>
      </c>
      <c r="H12" s="24">
        <v>752</v>
      </c>
      <c r="I12" s="24">
        <v>490</v>
      </c>
      <c r="J12" s="48">
        <v>65.16</v>
      </c>
      <c r="K12" s="43">
        <v>16.760000000000002</v>
      </c>
      <c r="L12" s="50">
        <v>288</v>
      </c>
      <c r="M12" s="46">
        <v>38.299999999999997</v>
      </c>
      <c r="N12" s="52">
        <v>318</v>
      </c>
      <c r="O12" s="52">
        <v>42.29</v>
      </c>
      <c r="P12" s="52">
        <v>394</v>
      </c>
      <c r="Q12" s="52">
        <v>52.39</v>
      </c>
      <c r="R12" s="56">
        <f t="shared" si="0"/>
        <v>0.3510204081632653</v>
      </c>
    </row>
    <row r="13" spans="1:22" x14ac:dyDescent="0.25">
      <c r="A13" s="2">
        <v>7</v>
      </c>
      <c r="B13" s="58" t="s">
        <v>79</v>
      </c>
      <c r="C13" s="32" t="s">
        <v>52</v>
      </c>
      <c r="D13" s="24">
        <v>565</v>
      </c>
      <c r="E13" s="24">
        <v>380</v>
      </c>
      <c r="F13" s="24">
        <v>655</v>
      </c>
      <c r="G13" s="24">
        <v>436</v>
      </c>
      <c r="H13" s="25">
        <v>1220</v>
      </c>
      <c r="I13" s="24">
        <v>816</v>
      </c>
      <c r="J13" s="48">
        <v>66.89</v>
      </c>
      <c r="K13" s="43">
        <v>10.98</v>
      </c>
      <c r="L13" s="50">
        <v>433</v>
      </c>
      <c r="M13" s="46">
        <v>35.49</v>
      </c>
      <c r="N13" s="52">
        <v>513</v>
      </c>
      <c r="O13" s="52">
        <v>42.05</v>
      </c>
      <c r="P13" s="52">
        <v>645</v>
      </c>
      <c r="Q13" s="52">
        <v>52.87</v>
      </c>
      <c r="R13" s="56">
        <f t="shared" si="0"/>
        <v>0.37132352941176472</v>
      </c>
    </row>
    <row r="14" spans="1:22" x14ac:dyDescent="0.25">
      <c r="A14" s="2">
        <v>8</v>
      </c>
      <c r="B14" s="58" t="s">
        <v>79</v>
      </c>
      <c r="C14" s="32" t="s">
        <v>52</v>
      </c>
      <c r="D14" s="24">
        <v>563</v>
      </c>
      <c r="E14" s="24">
        <v>355</v>
      </c>
      <c r="F14" s="24">
        <v>577</v>
      </c>
      <c r="G14" s="24">
        <v>386</v>
      </c>
      <c r="H14" s="25">
        <v>1140</v>
      </c>
      <c r="I14" s="24">
        <v>741</v>
      </c>
      <c r="J14" s="48">
        <v>65</v>
      </c>
      <c r="K14" s="43">
        <v>9.91</v>
      </c>
      <c r="L14" s="50">
        <v>353</v>
      </c>
      <c r="M14" s="46">
        <v>30.96</v>
      </c>
      <c r="N14" s="52">
        <v>434</v>
      </c>
      <c r="O14" s="52">
        <v>38.07</v>
      </c>
      <c r="P14" s="52">
        <v>541</v>
      </c>
      <c r="Q14" s="52">
        <v>47.46</v>
      </c>
      <c r="R14" s="56">
        <f t="shared" si="0"/>
        <v>0.4143049932523617</v>
      </c>
    </row>
    <row r="15" spans="1:22" x14ac:dyDescent="0.25">
      <c r="A15" s="2">
        <v>9</v>
      </c>
      <c r="B15" s="58" t="s">
        <v>79</v>
      </c>
      <c r="C15" s="32" t="s">
        <v>53</v>
      </c>
      <c r="D15" s="24">
        <v>382</v>
      </c>
      <c r="E15" s="24">
        <v>131</v>
      </c>
      <c r="F15" s="24">
        <v>517</v>
      </c>
      <c r="G15" s="24">
        <v>169</v>
      </c>
      <c r="H15" s="24">
        <v>899</v>
      </c>
      <c r="I15" s="24">
        <v>300</v>
      </c>
      <c r="J15" s="48">
        <v>33.369999999999997</v>
      </c>
      <c r="K15" s="43">
        <v>7.23</v>
      </c>
      <c r="L15" s="50">
        <v>160</v>
      </c>
      <c r="M15" s="46">
        <v>17.8</v>
      </c>
      <c r="N15" s="52">
        <v>186</v>
      </c>
      <c r="O15" s="52">
        <v>20.69</v>
      </c>
      <c r="P15" s="52">
        <v>248</v>
      </c>
      <c r="Q15" s="52">
        <v>27.59</v>
      </c>
      <c r="R15" s="56">
        <f t="shared" si="0"/>
        <v>0.38</v>
      </c>
    </row>
    <row r="16" spans="1:22" x14ac:dyDescent="0.25">
      <c r="A16" s="2">
        <v>21</v>
      </c>
      <c r="B16" s="58" t="s">
        <v>79</v>
      </c>
      <c r="C16" s="32" t="s">
        <v>59</v>
      </c>
      <c r="D16" s="24"/>
      <c r="E16" s="24">
        <v>3</v>
      </c>
      <c r="F16" s="24"/>
      <c r="G16" s="24">
        <v>2</v>
      </c>
      <c r="H16" s="24"/>
      <c r="I16" s="24">
        <v>5</v>
      </c>
      <c r="J16" s="48"/>
      <c r="K16" s="43">
        <v>0</v>
      </c>
      <c r="L16" s="50">
        <v>4</v>
      </c>
      <c r="M16" s="43">
        <v>0</v>
      </c>
      <c r="N16" s="52">
        <v>4</v>
      </c>
      <c r="O16" s="52">
        <v>0</v>
      </c>
      <c r="P16" s="52">
        <v>8</v>
      </c>
      <c r="Q16" s="52">
        <v>0</v>
      </c>
      <c r="R16" s="56">
        <f t="shared" si="0"/>
        <v>0.2</v>
      </c>
    </row>
    <row r="17" spans="1:18" x14ac:dyDescent="0.25">
      <c r="A17" s="2">
        <v>14</v>
      </c>
      <c r="B17" s="58" t="s">
        <v>79</v>
      </c>
      <c r="C17" s="32" t="s">
        <v>54</v>
      </c>
      <c r="D17" s="24">
        <v>516</v>
      </c>
      <c r="E17" s="24">
        <v>343</v>
      </c>
      <c r="F17" s="24">
        <v>551</v>
      </c>
      <c r="G17" s="24">
        <v>371</v>
      </c>
      <c r="H17" s="25">
        <v>1067</v>
      </c>
      <c r="I17" s="24">
        <v>714</v>
      </c>
      <c r="J17" s="48">
        <v>66.92</v>
      </c>
      <c r="K17" s="43">
        <v>14.06</v>
      </c>
      <c r="L17" s="50">
        <v>405</v>
      </c>
      <c r="M17" s="46">
        <v>37.96</v>
      </c>
      <c r="N17" s="52">
        <v>466</v>
      </c>
      <c r="O17" s="52">
        <v>43.67</v>
      </c>
      <c r="P17" s="52">
        <v>577</v>
      </c>
      <c r="Q17" s="52">
        <v>54.08</v>
      </c>
      <c r="R17" s="56">
        <f t="shared" si="0"/>
        <v>0.34733893557422968</v>
      </c>
    </row>
    <row r="18" spans="1:18" x14ac:dyDescent="0.25">
      <c r="A18" s="2">
        <v>15</v>
      </c>
      <c r="B18" s="58" t="s">
        <v>79</v>
      </c>
      <c r="C18" s="32" t="s">
        <v>54</v>
      </c>
      <c r="D18" s="24">
        <v>514</v>
      </c>
      <c r="E18" s="24">
        <v>317</v>
      </c>
      <c r="F18" s="24">
        <v>521</v>
      </c>
      <c r="G18" s="24">
        <v>340</v>
      </c>
      <c r="H18" s="25">
        <v>1035</v>
      </c>
      <c r="I18" s="24">
        <v>657</v>
      </c>
      <c r="J18" s="48">
        <v>63.48</v>
      </c>
      <c r="K18" s="43">
        <v>12.56</v>
      </c>
      <c r="L18" s="50">
        <v>320</v>
      </c>
      <c r="M18" s="46">
        <v>30.92</v>
      </c>
      <c r="N18" s="52">
        <v>381</v>
      </c>
      <c r="O18" s="52">
        <v>36.81</v>
      </c>
      <c r="P18" s="52">
        <v>481</v>
      </c>
      <c r="Q18" s="52">
        <v>46.47</v>
      </c>
      <c r="R18" s="56">
        <f t="shared" si="0"/>
        <v>0.42009132420091322</v>
      </c>
    </row>
    <row r="19" spans="1:18" x14ac:dyDescent="0.25">
      <c r="A19" s="2">
        <v>16</v>
      </c>
      <c r="B19" s="58" t="s">
        <v>80</v>
      </c>
      <c r="C19" s="32" t="s">
        <v>55</v>
      </c>
      <c r="D19" s="24">
        <v>527</v>
      </c>
      <c r="E19" s="24">
        <v>259</v>
      </c>
      <c r="F19" s="24">
        <v>599</v>
      </c>
      <c r="G19" s="24">
        <v>312</v>
      </c>
      <c r="H19" s="25">
        <v>1126</v>
      </c>
      <c r="I19" s="24">
        <v>571</v>
      </c>
      <c r="J19" s="48">
        <v>50.71</v>
      </c>
      <c r="K19" s="43">
        <v>7.99</v>
      </c>
      <c r="L19" s="50">
        <v>319</v>
      </c>
      <c r="M19" s="46">
        <v>28.33</v>
      </c>
      <c r="N19" s="52">
        <v>360</v>
      </c>
      <c r="O19" s="52">
        <v>31.97</v>
      </c>
      <c r="P19" s="52">
        <v>443</v>
      </c>
      <c r="Q19" s="52">
        <v>39.340000000000003</v>
      </c>
      <c r="R19" s="56">
        <f t="shared" si="0"/>
        <v>0.36952714535901926</v>
      </c>
    </row>
    <row r="20" spans="1:18" x14ac:dyDescent="0.25">
      <c r="A20" s="2">
        <v>17</v>
      </c>
      <c r="B20" s="58" t="s">
        <v>80</v>
      </c>
      <c r="C20" s="32" t="s">
        <v>56</v>
      </c>
      <c r="D20" s="24">
        <v>493</v>
      </c>
      <c r="E20" s="24">
        <v>222</v>
      </c>
      <c r="F20" s="24">
        <v>525</v>
      </c>
      <c r="G20" s="24">
        <v>218</v>
      </c>
      <c r="H20" s="25">
        <v>1018</v>
      </c>
      <c r="I20" s="24">
        <v>440</v>
      </c>
      <c r="J20" s="48">
        <v>43.22</v>
      </c>
      <c r="K20" s="43">
        <v>8.15</v>
      </c>
      <c r="L20" s="50">
        <v>216</v>
      </c>
      <c r="M20" s="46">
        <v>21.22</v>
      </c>
      <c r="N20" s="52">
        <v>259</v>
      </c>
      <c r="O20" s="52">
        <v>25.44</v>
      </c>
      <c r="P20" s="52">
        <v>334</v>
      </c>
      <c r="Q20" s="36">
        <v>32.81</v>
      </c>
      <c r="R20" s="56">
        <f t="shared" si="0"/>
        <v>0.41136363636363638</v>
      </c>
    </row>
    <row r="21" spans="1:18" x14ac:dyDescent="0.25">
      <c r="A21" s="2">
        <v>18</v>
      </c>
      <c r="B21" s="58" t="s">
        <v>80</v>
      </c>
      <c r="C21" s="32" t="s">
        <v>56</v>
      </c>
      <c r="D21" s="24">
        <v>401</v>
      </c>
      <c r="E21" s="24">
        <v>266</v>
      </c>
      <c r="F21" s="24">
        <v>388</v>
      </c>
      <c r="G21" s="24">
        <v>272</v>
      </c>
      <c r="H21" s="24">
        <v>789</v>
      </c>
      <c r="I21" s="24">
        <v>538</v>
      </c>
      <c r="J21" s="48">
        <v>68.19</v>
      </c>
      <c r="K21" s="43">
        <v>13.43</v>
      </c>
      <c r="L21" s="50">
        <v>295</v>
      </c>
      <c r="M21" s="46">
        <v>37.39</v>
      </c>
      <c r="N21" s="52">
        <v>349</v>
      </c>
      <c r="O21" s="52">
        <v>44.23</v>
      </c>
      <c r="P21" s="52">
        <v>450</v>
      </c>
      <c r="Q21" s="52">
        <v>57.03</v>
      </c>
      <c r="R21" s="56">
        <f t="shared" si="0"/>
        <v>0.35130111524163571</v>
      </c>
    </row>
    <row r="22" spans="1:18" x14ac:dyDescent="0.25">
      <c r="A22" s="2">
        <v>31</v>
      </c>
      <c r="B22" s="58" t="s">
        <v>80</v>
      </c>
      <c r="C22" s="32" t="s">
        <v>56</v>
      </c>
      <c r="D22" s="24">
        <v>408</v>
      </c>
      <c r="E22" s="24">
        <v>301</v>
      </c>
      <c r="F22" s="24">
        <v>425</v>
      </c>
      <c r="G22" s="24">
        <v>302</v>
      </c>
      <c r="H22" s="24">
        <v>833</v>
      </c>
      <c r="I22" s="24">
        <v>603</v>
      </c>
      <c r="J22" s="48">
        <v>72.39</v>
      </c>
      <c r="K22" s="43">
        <v>12.24</v>
      </c>
      <c r="L22" s="50">
        <v>301</v>
      </c>
      <c r="M22" s="46">
        <v>36.130000000000003</v>
      </c>
      <c r="N22" s="52">
        <v>356</v>
      </c>
      <c r="O22" s="52">
        <v>42.74</v>
      </c>
      <c r="P22" s="52">
        <v>457</v>
      </c>
      <c r="Q22" s="52">
        <v>54.86</v>
      </c>
      <c r="R22" s="56">
        <f t="shared" si="0"/>
        <v>0.4096185737976783</v>
      </c>
    </row>
    <row r="23" spans="1:18" x14ac:dyDescent="0.25">
      <c r="A23" s="2">
        <v>19</v>
      </c>
      <c r="B23" s="58" t="s">
        <v>80</v>
      </c>
      <c r="C23" s="32" t="s">
        <v>57</v>
      </c>
      <c r="D23" s="24">
        <v>384</v>
      </c>
      <c r="E23" s="24">
        <v>221</v>
      </c>
      <c r="F23" s="24">
        <v>352</v>
      </c>
      <c r="G23" s="24">
        <v>213</v>
      </c>
      <c r="H23" s="24">
        <v>736</v>
      </c>
      <c r="I23" s="24">
        <v>434</v>
      </c>
      <c r="J23" s="48">
        <v>58.97</v>
      </c>
      <c r="K23" s="43">
        <v>10.050000000000001</v>
      </c>
      <c r="L23" s="50">
        <v>216</v>
      </c>
      <c r="M23" s="46">
        <v>29.35</v>
      </c>
      <c r="N23" s="52">
        <v>268</v>
      </c>
      <c r="O23" s="52">
        <v>36.409999999999997</v>
      </c>
      <c r="P23" s="52">
        <v>310</v>
      </c>
      <c r="Q23" s="52">
        <v>42.12</v>
      </c>
      <c r="R23" s="56">
        <f t="shared" si="0"/>
        <v>0.38248847926267282</v>
      </c>
    </row>
    <row r="24" spans="1:18" x14ac:dyDescent="0.25">
      <c r="A24" s="2">
        <v>30</v>
      </c>
      <c r="B24" s="58" t="s">
        <v>80</v>
      </c>
      <c r="C24" s="32" t="s">
        <v>57</v>
      </c>
      <c r="D24" s="24">
        <v>505</v>
      </c>
      <c r="E24" s="24">
        <v>237</v>
      </c>
      <c r="F24" s="24">
        <v>545</v>
      </c>
      <c r="G24" s="24">
        <v>237</v>
      </c>
      <c r="H24" s="25">
        <v>1050</v>
      </c>
      <c r="I24" s="24">
        <v>474</v>
      </c>
      <c r="J24" s="48">
        <v>45.14</v>
      </c>
      <c r="K24" s="43">
        <v>7.81</v>
      </c>
      <c r="L24" s="50">
        <v>238</v>
      </c>
      <c r="M24" s="46">
        <v>22.67</v>
      </c>
      <c r="N24" s="52">
        <v>302</v>
      </c>
      <c r="O24" s="52">
        <v>28.76</v>
      </c>
      <c r="P24" s="52">
        <v>364</v>
      </c>
      <c r="Q24" s="52">
        <v>34.67</v>
      </c>
      <c r="R24" s="56">
        <f t="shared" si="0"/>
        <v>0.3628691983122363</v>
      </c>
    </row>
    <row r="25" spans="1:18" x14ac:dyDescent="0.25">
      <c r="A25" s="2">
        <v>20</v>
      </c>
      <c r="B25" s="58" t="s">
        <v>80</v>
      </c>
      <c r="C25" s="32" t="s">
        <v>58</v>
      </c>
      <c r="D25" s="24">
        <v>456</v>
      </c>
      <c r="E25" s="24">
        <v>245</v>
      </c>
      <c r="F25" s="24">
        <v>493</v>
      </c>
      <c r="G25" s="24">
        <v>248</v>
      </c>
      <c r="H25" s="24">
        <v>949</v>
      </c>
      <c r="I25" s="24">
        <v>493</v>
      </c>
      <c r="J25" s="48">
        <v>51.95</v>
      </c>
      <c r="K25" s="43">
        <v>8.5399999999999991</v>
      </c>
      <c r="L25" s="50">
        <v>265</v>
      </c>
      <c r="M25" s="46">
        <v>27.92</v>
      </c>
      <c r="N25" s="52">
        <v>298</v>
      </c>
      <c r="O25" s="52">
        <v>31.4</v>
      </c>
      <c r="P25" s="52">
        <v>355</v>
      </c>
      <c r="Q25" s="52">
        <v>37.409999999999997</v>
      </c>
      <c r="R25" s="56">
        <f t="shared" si="0"/>
        <v>0.39553752535496955</v>
      </c>
    </row>
    <row r="26" spans="1:18" x14ac:dyDescent="0.25">
      <c r="A26" s="2">
        <v>22</v>
      </c>
      <c r="B26" s="58" t="s">
        <v>80</v>
      </c>
      <c r="C26" s="32" t="s">
        <v>60</v>
      </c>
      <c r="D26" s="24">
        <v>507</v>
      </c>
      <c r="E26" s="24">
        <v>359</v>
      </c>
      <c r="F26" s="24">
        <v>489</v>
      </c>
      <c r="G26" s="24">
        <v>358</v>
      </c>
      <c r="H26" s="24">
        <v>996</v>
      </c>
      <c r="I26" s="24">
        <v>717</v>
      </c>
      <c r="J26" s="48">
        <v>71.989999999999995</v>
      </c>
      <c r="K26" s="43">
        <v>16.059999999999999</v>
      </c>
      <c r="L26" s="50">
        <v>384</v>
      </c>
      <c r="M26" s="46">
        <v>38.549999999999997</v>
      </c>
      <c r="N26" s="52">
        <v>461</v>
      </c>
      <c r="O26" s="52">
        <v>46.29</v>
      </c>
      <c r="P26" s="52">
        <v>582</v>
      </c>
      <c r="Q26" s="63">
        <v>58.43</v>
      </c>
      <c r="R26" s="56">
        <f t="shared" si="0"/>
        <v>0.35704323570432356</v>
      </c>
    </row>
    <row r="27" spans="1:18" x14ac:dyDescent="0.25">
      <c r="A27" s="2">
        <v>23</v>
      </c>
      <c r="B27" s="58" t="s">
        <v>80</v>
      </c>
      <c r="C27" s="32" t="s">
        <v>60</v>
      </c>
      <c r="D27" s="24">
        <v>434</v>
      </c>
      <c r="E27" s="24">
        <v>309</v>
      </c>
      <c r="F27" s="24">
        <v>441</v>
      </c>
      <c r="G27" s="24">
        <v>299</v>
      </c>
      <c r="H27" s="24">
        <v>875</v>
      </c>
      <c r="I27" s="24">
        <v>608</v>
      </c>
      <c r="J27" s="48">
        <v>69.489999999999995</v>
      </c>
      <c r="K27" s="43">
        <v>15.66</v>
      </c>
      <c r="L27" s="50">
        <v>295</v>
      </c>
      <c r="M27" s="46">
        <v>33.71</v>
      </c>
      <c r="N27" s="52">
        <v>343</v>
      </c>
      <c r="O27" s="52">
        <v>39.200000000000003</v>
      </c>
      <c r="P27" s="52">
        <v>437</v>
      </c>
      <c r="Q27" s="52">
        <v>49.94</v>
      </c>
      <c r="R27" s="62">
        <f t="shared" si="0"/>
        <v>0.43585526315789475</v>
      </c>
    </row>
    <row r="28" spans="1:18" x14ac:dyDescent="0.25">
      <c r="A28" s="2">
        <v>24</v>
      </c>
      <c r="B28" s="58" t="s">
        <v>80</v>
      </c>
      <c r="C28" s="32" t="s">
        <v>60</v>
      </c>
      <c r="D28" s="24">
        <v>561</v>
      </c>
      <c r="E28" s="24">
        <v>393</v>
      </c>
      <c r="F28" s="24">
        <v>581</v>
      </c>
      <c r="G28" s="24">
        <v>421</v>
      </c>
      <c r="H28" s="25">
        <v>1142</v>
      </c>
      <c r="I28" s="24">
        <v>814</v>
      </c>
      <c r="J28" s="48">
        <v>71.28</v>
      </c>
      <c r="K28" s="43">
        <v>12.17</v>
      </c>
      <c r="L28" s="50">
        <v>360</v>
      </c>
      <c r="M28" s="46">
        <v>31.52</v>
      </c>
      <c r="N28" s="52">
        <v>477</v>
      </c>
      <c r="O28" s="52">
        <v>41.77</v>
      </c>
      <c r="P28" s="52">
        <v>604</v>
      </c>
      <c r="Q28" s="52">
        <v>52.89</v>
      </c>
      <c r="R28" s="56">
        <f t="shared" si="0"/>
        <v>0.41400491400491402</v>
      </c>
    </row>
    <row r="29" spans="1:18" x14ac:dyDescent="0.25">
      <c r="A29" s="2">
        <v>25</v>
      </c>
      <c r="B29" s="58" t="s">
        <v>80</v>
      </c>
      <c r="C29" s="32" t="s">
        <v>61</v>
      </c>
      <c r="D29" s="24">
        <v>485</v>
      </c>
      <c r="E29" s="24">
        <v>250</v>
      </c>
      <c r="F29" s="24">
        <v>465</v>
      </c>
      <c r="G29" s="24">
        <v>249</v>
      </c>
      <c r="H29" s="24">
        <v>950</v>
      </c>
      <c r="I29" s="24">
        <v>499</v>
      </c>
      <c r="J29" s="48">
        <v>52.53</v>
      </c>
      <c r="K29" s="43">
        <v>10.11</v>
      </c>
      <c r="L29" s="50">
        <v>267</v>
      </c>
      <c r="M29" s="46">
        <v>28.11</v>
      </c>
      <c r="N29" s="52">
        <v>313</v>
      </c>
      <c r="O29" s="52">
        <v>32.950000000000003</v>
      </c>
      <c r="P29" s="52">
        <v>385</v>
      </c>
      <c r="Q29" s="52">
        <v>40.53</v>
      </c>
      <c r="R29" s="56">
        <f t="shared" si="0"/>
        <v>0.37274549098196391</v>
      </c>
    </row>
    <row r="30" spans="1:18" x14ac:dyDescent="0.25">
      <c r="A30" s="2">
        <v>26</v>
      </c>
      <c r="B30" s="58" t="s">
        <v>80</v>
      </c>
      <c r="C30" s="32" t="s">
        <v>61</v>
      </c>
      <c r="D30" s="24">
        <v>390</v>
      </c>
      <c r="E30" s="24">
        <v>264</v>
      </c>
      <c r="F30" s="24">
        <v>409</v>
      </c>
      <c r="G30" s="24">
        <v>285</v>
      </c>
      <c r="H30" s="24">
        <v>799</v>
      </c>
      <c r="I30" s="24">
        <v>549</v>
      </c>
      <c r="J30" s="48">
        <v>68.709999999999994</v>
      </c>
      <c r="K30" s="43">
        <v>14.14</v>
      </c>
      <c r="L30" s="50">
        <v>310</v>
      </c>
      <c r="M30" s="46">
        <v>38.799999999999997</v>
      </c>
      <c r="N30" s="52">
        <v>368</v>
      </c>
      <c r="O30" s="52">
        <v>46.06</v>
      </c>
      <c r="P30" s="52">
        <v>452</v>
      </c>
      <c r="Q30" s="52">
        <v>56.57</v>
      </c>
      <c r="R30" s="56">
        <f t="shared" si="0"/>
        <v>0.32969034608378872</v>
      </c>
    </row>
    <row r="31" spans="1:18" x14ac:dyDescent="0.25">
      <c r="A31" s="2">
        <v>32</v>
      </c>
      <c r="B31" s="58" t="s">
        <v>80</v>
      </c>
      <c r="C31" s="32" t="s">
        <v>61</v>
      </c>
      <c r="D31" s="24">
        <v>403</v>
      </c>
      <c r="E31" s="24">
        <v>228</v>
      </c>
      <c r="F31" s="24">
        <v>448</v>
      </c>
      <c r="G31" s="24">
        <v>238</v>
      </c>
      <c r="H31" s="24">
        <v>851</v>
      </c>
      <c r="I31" s="24">
        <v>466</v>
      </c>
      <c r="J31" s="48">
        <v>54.76</v>
      </c>
      <c r="K31" s="43">
        <v>8.81</v>
      </c>
      <c r="L31" s="50">
        <v>253</v>
      </c>
      <c r="M31" s="46">
        <v>29.73</v>
      </c>
      <c r="N31" s="52">
        <v>291</v>
      </c>
      <c r="O31" s="52">
        <v>34.200000000000003</v>
      </c>
      <c r="P31" s="52">
        <v>365</v>
      </c>
      <c r="Q31" s="52">
        <v>42.89</v>
      </c>
      <c r="R31" s="56">
        <f t="shared" si="0"/>
        <v>0.37553648068669526</v>
      </c>
    </row>
    <row r="32" spans="1:18" x14ac:dyDescent="0.25">
      <c r="A32" s="2">
        <v>27</v>
      </c>
      <c r="B32" s="58" t="s">
        <v>80</v>
      </c>
      <c r="C32" s="32" t="s">
        <v>62</v>
      </c>
      <c r="D32" s="24">
        <v>537</v>
      </c>
      <c r="E32" s="24">
        <v>381</v>
      </c>
      <c r="F32" s="24">
        <v>569</v>
      </c>
      <c r="G32" s="24">
        <v>394</v>
      </c>
      <c r="H32" s="25">
        <v>1106</v>
      </c>
      <c r="I32" s="24">
        <v>775</v>
      </c>
      <c r="J32" s="48">
        <v>70.069999999999993</v>
      </c>
      <c r="K32" s="43">
        <v>11.84</v>
      </c>
      <c r="L32" s="50">
        <v>376</v>
      </c>
      <c r="M32" s="46">
        <v>34</v>
      </c>
      <c r="N32" s="52">
        <v>440</v>
      </c>
      <c r="O32" s="52">
        <v>39.78</v>
      </c>
      <c r="P32" s="52">
        <v>586</v>
      </c>
      <c r="Q32" s="52">
        <v>52.98</v>
      </c>
      <c r="R32" s="62">
        <f t="shared" si="0"/>
        <v>0.43225806451612903</v>
      </c>
    </row>
    <row r="33" spans="1:18" x14ac:dyDescent="0.25">
      <c r="A33" s="2">
        <v>28</v>
      </c>
      <c r="B33" s="58" t="s">
        <v>80</v>
      </c>
      <c r="C33" s="32" t="s">
        <v>63</v>
      </c>
      <c r="D33" s="24">
        <v>463</v>
      </c>
      <c r="E33" s="24">
        <v>346</v>
      </c>
      <c r="F33" s="24">
        <v>431</v>
      </c>
      <c r="G33" s="24">
        <v>316</v>
      </c>
      <c r="H33" s="24">
        <v>894</v>
      </c>
      <c r="I33" s="24">
        <v>662</v>
      </c>
      <c r="J33" s="48">
        <v>74.05</v>
      </c>
      <c r="K33" s="43">
        <v>15.88</v>
      </c>
      <c r="L33" s="50">
        <v>351</v>
      </c>
      <c r="M33" s="46">
        <v>39.26</v>
      </c>
      <c r="N33" s="52">
        <v>408</v>
      </c>
      <c r="O33" s="52">
        <v>45.64</v>
      </c>
      <c r="P33" s="52">
        <v>505</v>
      </c>
      <c r="Q33" s="52">
        <v>56.49</v>
      </c>
      <c r="R33" s="56">
        <f t="shared" si="0"/>
        <v>0.38368580060422963</v>
      </c>
    </row>
    <row r="34" spans="1:18" x14ac:dyDescent="0.25">
      <c r="A34" s="2">
        <v>29</v>
      </c>
      <c r="B34" s="58" t="s">
        <v>80</v>
      </c>
      <c r="C34" s="32" t="s">
        <v>64</v>
      </c>
      <c r="D34" s="24">
        <v>513</v>
      </c>
      <c r="E34" s="24">
        <v>398</v>
      </c>
      <c r="F34" s="24">
        <v>527</v>
      </c>
      <c r="G34" s="24">
        <v>403</v>
      </c>
      <c r="H34" s="25">
        <v>1040</v>
      </c>
      <c r="I34" s="24">
        <v>801</v>
      </c>
      <c r="J34" s="48">
        <v>77.02</v>
      </c>
      <c r="K34" s="43">
        <v>14.81</v>
      </c>
      <c r="L34" s="50">
        <v>431</v>
      </c>
      <c r="M34" s="46">
        <v>41.44</v>
      </c>
      <c r="N34" s="52">
        <v>514</v>
      </c>
      <c r="O34" s="52">
        <v>49.42</v>
      </c>
      <c r="P34" s="52">
        <v>641</v>
      </c>
      <c r="Q34" s="36">
        <v>61.63</v>
      </c>
      <c r="R34" s="56">
        <f t="shared" si="0"/>
        <v>0.35830212234706615</v>
      </c>
    </row>
    <row r="35" spans="1:18" x14ac:dyDescent="0.25">
      <c r="H35" s="29">
        <f>SUM(H3:H34)</f>
        <v>30559</v>
      </c>
      <c r="I35" s="37">
        <f>SUM(I3:I34)</f>
        <v>18595</v>
      </c>
      <c r="J35" s="33">
        <f>+I35/H35*100</f>
        <v>60.84950423770411</v>
      </c>
      <c r="K35" s="44">
        <v>0.1188</v>
      </c>
      <c r="L35" s="37">
        <f>SUM(L3:L34)</f>
        <v>9688</v>
      </c>
      <c r="M35" s="45">
        <v>0.317</v>
      </c>
      <c r="N35">
        <f>SUM(N3:N34)</f>
        <v>11459</v>
      </c>
      <c r="O35" s="36">
        <v>37.5</v>
      </c>
      <c r="P35" s="54">
        <f>SUM(P3:P34)</f>
        <v>14436</v>
      </c>
      <c r="Q35" s="59">
        <f>+P35/H35*100</f>
        <v>47.239765699139369</v>
      </c>
      <c r="R35" s="61">
        <f t="shared" si="0"/>
        <v>0.38375907502016671</v>
      </c>
    </row>
    <row r="36" spans="1:18" x14ac:dyDescent="0.25">
      <c r="A36" s="49" t="s">
        <v>72</v>
      </c>
      <c r="B36" s="49"/>
      <c r="K36" s="40">
        <v>13.2</v>
      </c>
      <c r="M36" s="40">
        <v>33.42</v>
      </c>
      <c r="O36">
        <v>45.24</v>
      </c>
    </row>
  </sheetData>
  <autoFilter ref="A2:V36"/>
  <sortState ref="A3:V34">
    <sortCondition ref="A3:A34"/>
  </sortState>
  <mergeCells count="2">
    <mergeCell ref="I1:J1"/>
    <mergeCell ref="K1:Q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 1° turno</vt:lpstr>
      <vt:lpstr> affluenza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F_Pomiato@outlook.it</cp:lastModifiedBy>
  <cp:lastPrinted>2020-10-04T21:22:35Z</cp:lastPrinted>
  <dcterms:created xsi:type="dcterms:W3CDTF">2020-10-01T07:50:54Z</dcterms:created>
  <dcterms:modified xsi:type="dcterms:W3CDTF">2020-10-17T08:13:24Z</dcterms:modified>
</cp:coreProperties>
</file>