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miato\desktop\Z\PG\CULTURA GENERALE\Politica\PD\PD 2019-2023\ELEZIONI 2020\RISULTATI ELEZIONI\"/>
    </mc:Choice>
  </mc:AlternateContent>
  <bookViews>
    <workbookView xWindow="0" yWindow="0" windowWidth="17389" windowHeight="10284" firstSheet="1" activeTab="1"/>
  </bookViews>
  <sheets>
    <sheet name="sintesi 1° turno" sheetId="2" r:id="rId1"/>
    <sheet name="risultati ballottaggio" sheetId="6" r:id="rId2"/>
  </sheets>
  <definedNames>
    <definedName name="_xlnm._FilterDatabase" localSheetId="1" hidden="1">'risultati ballottaggio'!$A$2:$M$37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6" l="1"/>
  <c r="E35" i="6"/>
  <c r="C35" i="6"/>
  <c r="G34" i="6"/>
  <c r="F34" i="6" s="1"/>
  <c r="G33" i="6"/>
  <c r="F33" i="6" s="1"/>
  <c r="G32" i="6"/>
  <c r="F32" i="6" s="1"/>
  <c r="G31" i="6"/>
  <c r="F31" i="6" s="1"/>
  <c r="G30" i="6"/>
  <c r="F30" i="6" s="1"/>
  <c r="G29" i="6"/>
  <c r="D29" i="6" s="1"/>
  <c r="G28" i="6"/>
  <c r="D28" i="6" s="1"/>
  <c r="F28" i="6"/>
  <c r="G27" i="6"/>
  <c r="D27" i="6" s="1"/>
  <c r="G26" i="6"/>
  <c r="D26" i="6" s="1"/>
  <c r="F26" i="6"/>
  <c r="G25" i="6"/>
  <c r="D25" i="6" s="1"/>
  <c r="G24" i="6"/>
  <c r="D24" i="6" s="1"/>
  <c r="F24" i="6"/>
  <c r="G23" i="6"/>
  <c r="D23" i="6" s="1"/>
  <c r="G22" i="6"/>
  <c r="D22" i="6" s="1"/>
  <c r="F22" i="6"/>
  <c r="G21" i="6"/>
  <c r="D21" i="6" s="1"/>
  <c r="G20" i="6"/>
  <c r="D20" i="6" s="1"/>
  <c r="F20" i="6"/>
  <c r="G19" i="6"/>
  <c r="D19" i="6" s="1"/>
  <c r="G18" i="6"/>
  <c r="D18" i="6" s="1"/>
  <c r="F18" i="6"/>
  <c r="G17" i="6"/>
  <c r="D17" i="6" s="1"/>
  <c r="G16" i="6"/>
  <c r="D16" i="6" s="1"/>
  <c r="F16" i="6"/>
  <c r="G15" i="6"/>
  <c r="D15" i="6" s="1"/>
  <c r="G14" i="6"/>
  <c r="D14" i="6" s="1"/>
  <c r="F14" i="6"/>
  <c r="G13" i="6"/>
  <c r="D13" i="6" s="1"/>
  <c r="G12" i="6"/>
  <c r="D12" i="6" s="1"/>
  <c r="F12" i="6"/>
  <c r="G11" i="6"/>
  <c r="D11" i="6" s="1"/>
  <c r="G10" i="6"/>
  <c r="D10" i="6" s="1"/>
  <c r="F10" i="6"/>
  <c r="G9" i="6"/>
  <c r="D9" i="6" s="1"/>
  <c r="G8" i="6"/>
  <c r="D8" i="6" s="1"/>
  <c r="F8" i="6"/>
  <c r="G7" i="6"/>
  <c r="D7" i="6" s="1"/>
  <c r="G6" i="6"/>
  <c r="D6" i="6" s="1"/>
  <c r="F6" i="6"/>
  <c r="G5" i="6"/>
  <c r="D5" i="6" s="1"/>
  <c r="G4" i="6"/>
  <c r="D4" i="6" s="1"/>
  <c r="F4" i="6"/>
  <c r="G3" i="6"/>
  <c r="D3" i="6" s="1"/>
  <c r="I4" i="6" l="1"/>
  <c r="I6" i="6"/>
  <c r="I8" i="6"/>
  <c r="I10" i="6"/>
  <c r="I12" i="6"/>
  <c r="I14" i="6"/>
  <c r="I16" i="6"/>
  <c r="I18" i="6"/>
  <c r="I20" i="6"/>
  <c r="I22" i="6"/>
  <c r="I24" i="6"/>
  <c r="I26" i="6"/>
  <c r="I28" i="6"/>
  <c r="F3" i="6"/>
  <c r="I5" i="6"/>
  <c r="F7" i="6"/>
  <c r="I9" i="6"/>
  <c r="F11" i="6"/>
  <c r="I13" i="6"/>
  <c r="F15" i="6"/>
  <c r="I17" i="6"/>
  <c r="F19" i="6"/>
  <c r="I21" i="6"/>
  <c r="F23" i="6"/>
  <c r="I25" i="6"/>
  <c r="F27" i="6"/>
  <c r="I29" i="6"/>
  <c r="I31" i="6"/>
  <c r="I33" i="6"/>
  <c r="I3" i="6"/>
  <c r="F5" i="6"/>
  <c r="I7" i="6"/>
  <c r="F9" i="6"/>
  <c r="I11" i="6"/>
  <c r="F13" i="6"/>
  <c r="I15" i="6"/>
  <c r="F17" i="6"/>
  <c r="I19" i="6"/>
  <c r="F21" i="6"/>
  <c r="I23" i="6"/>
  <c r="F25" i="6"/>
  <c r="I27" i="6"/>
  <c r="F29" i="6"/>
  <c r="I30" i="6"/>
  <c r="I32" i="6"/>
  <c r="I34" i="6"/>
  <c r="C37" i="6"/>
  <c r="D30" i="6"/>
  <c r="D31" i="6"/>
  <c r="D32" i="6"/>
  <c r="D33" i="6"/>
  <c r="D34" i="6"/>
  <c r="G35" i="6"/>
  <c r="E37" i="6"/>
  <c r="I35" i="6" l="1"/>
  <c r="D35" i="6"/>
  <c r="F35" i="6"/>
  <c r="M19" i="2" l="1"/>
  <c r="M10" i="2"/>
  <c r="C22" i="2" l="1"/>
  <c r="D22" i="2" s="1"/>
  <c r="D21" i="2"/>
  <c r="D20" i="2"/>
  <c r="D18" i="2"/>
  <c r="D17" i="2"/>
  <c r="N16" i="2"/>
  <c r="M16" i="2"/>
  <c r="C12" i="2"/>
  <c r="D11" i="2" s="1"/>
  <c r="D9" i="2"/>
  <c r="N7" i="2"/>
  <c r="M7" i="2"/>
  <c r="D7" i="2"/>
  <c r="D3" i="2"/>
  <c r="D10" i="2" l="1"/>
  <c r="D4" i="2"/>
  <c r="D12" i="2"/>
  <c r="D5" i="2"/>
  <c r="D6" i="2"/>
  <c r="D8" i="2"/>
  <c r="D19" i="2"/>
</calcChain>
</file>

<file path=xl/sharedStrings.xml><?xml version="1.0" encoding="utf-8"?>
<sst xmlns="http://schemas.openxmlformats.org/spreadsheetml/2006/main" count="98" uniqueCount="66">
  <si>
    <t>AFFLUENZA 2020</t>
  </si>
  <si>
    <t>oggetto</t>
  </si>
  <si>
    <t>iscritti</t>
  </si>
  <si>
    <t>votanti</t>
  </si>
  <si>
    <t>%</t>
  </si>
  <si>
    <t>REGIONALI A CASTELFRANCO</t>
  </si>
  <si>
    <t>presidente</t>
  </si>
  <si>
    <t>voti</t>
  </si>
  <si>
    <t>lista</t>
  </si>
  <si>
    <t>voti di lista</t>
  </si>
  <si>
    <t>preferenze</t>
  </si>
  <si>
    <t>ZAIA</t>
  </si>
  <si>
    <t>fratelli d'Italia</t>
  </si>
  <si>
    <t>SBROLLINI   Iv</t>
  </si>
  <si>
    <t>lega</t>
  </si>
  <si>
    <t>BENVEGNU'   pci</t>
  </si>
  <si>
    <t>marcon</t>
  </si>
  <si>
    <t>BARTELLE    eco</t>
  </si>
  <si>
    <t>forza italia</t>
  </si>
  <si>
    <t>GUADAGNINI veneti</t>
  </si>
  <si>
    <t>tot liste Marcon</t>
  </si>
  <si>
    <t>RUBINATO</t>
  </si>
  <si>
    <t>totale voti marcon</t>
  </si>
  <si>
    <t>GIROTTO 3v</t>
  </si>
  <si>
    <t>voti al sindaco</t>
  </si>
  <si>
    <t>CAPPELLETTI   M5s</t>
  </si>
  <si>
    <t>LORENZONI</t>
  </si>
  <si>
    <t>tot</t>
  </si>
  <si>
    <t>democratici</t>
  </si>
  <si>
    <t>CF civica</t>
  </si>
  <si>
    <t>Sartoretto Sindaco</t>
  </si>
  <si>
    <t xml:space="preserve">COMUNALI A CASTELFRANCO </t>
  </si>
  <si>
    <t>tot liste Sart.</t>
  </si>
  <si>
    <t>sindaco</t>
  </si>
  <si>
    <t>totale voti Sart.</t>
  </si>
  <si>
    <t>MARCON</t>
  </si>
  <si>
    <t>ZURLO</t>
  </si>
  <si>
    <t>BERNARDI</t>
  </si>
  <si>
    <t>GOMIERATO</t>
  </si>
  <si>
    <t>SARTORETTO</t>
  </si>
  <si>
    <t>ELEZIONE COMUNE</t>
  </si>
  <si>
    <t>ELEZIONE REGIONE</t>
  </si>
  <si>
    <t>Quartiere/Frazione</t>
  </si>
  <si>
    <t>SARTO</t>
  </si>
  <si>
    <t>MONFENERA</t>
  </si>
  <si>
    <t>MEDIA GIORGIONE</t>
  </si>
  <si>
    <t>CASA RIPOSO</t>
  </si>
  <si>
    <t>BG. PADOVA</t>
  </si>
  <si>
    <t>VILLARAZZO</t>
  </si>
  <si>
    <t>TREVILLE</t>
  </si>
  <si>
    <t>S.ANDREA O.M.</t>
  </si>
  <si>
    <t>SORANZA</t>
  </si>
  <si>
    <t>OSPEDALE</t>
  </si>
  <si>
    <t>SALVAROSA</t>
  </si>
  <si>
    <t>SALVATRONDA</t>
  </si>
  <si>
    <t>CAMPIGO</t>
  </si>
  <si>
    <t>BELLA VENEZIA</t>
  </si>
  <si>
    <t>S.FLORIANO DI C.</t>
  </si>
  <si>
    <t>Sezione</t>
  </si>
  <si>
    <t>Δ (voti disgiunti?)</t>
  </si>
  <si>
    <t>tot validi</t>
  </si>
  <si>
    <t>affluenza</t>
  </si>
  <si>
    <t>TOTALI</t>
  </si>
  <si>
    <t>voti del 20/9</t>
  </si>
  <si>
    <t>bianche+nulle</t>
  </si>
  <si>
    <t>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</si>
</sst>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165" fontId="0" fillId="0" borderId="1" xfId="1" applyNumberFormat="1" applyFont="1" applyBorder="1"/>
    <xf numFmtId="9" fontId="0" fillId="0" borderId="1" xfId="2" applyFont="1" applyBorder="1"/>
    <xf numFmtId="165" fontId="0" fillId="3" borderId="1" xfId="1" applyNumberFormat="1" applyFont="1" applyFill="1" applyBorder="1"/>
    <xf numFmtId="9" fontId="0" fillId="3" borderId="1" xfId="2" applyFont="1" applyFill="1" applyBorder="1"/>
    <xf numFmtId="0" fontId="2" fillId="0" borderId="0" xfId="0" applyFont="1"/>
    <xf numFmtId="0" fontId="2" fillId="0" borderId="1" xfId="0" applyFont="1" applyBorder="1"/>
    <xf numFmtId="3" fontId="0" fillId="0" borderId="1" xfId="0" applyNumberFormat="1" applyBorder="1"/>
    <xf numFmtId="0" fontId="2" fillId="3" borderId="1" xfId="0" applyFont="1" applyFill="1" applyBorder="1"/>
    <xf numFmtId="3" fontId="0" fillId="3" borderId="1" xfId="0" applyNumberFormat="1" applyFill="1" applyBorder="1"/>
    <xf numFmtId="0" fontId="0" fillId="3" borderId="0" xfId="0" applyFill="1"/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0" fillId="35" borderId="0" xfId="0" applyFill="1" applyAlignment="1">
      <alignment horizontal="center"/>
    </xf>
    <xf numFmtId="0" fontId="17" fillId="0" borderId="0" xfId="0" applyFont="1"/>
    <xf numFmtId="0" fontId="0" fillId="0" borderId="0" xfId="0"/>
    <xf numFmtId="0" fontId="15" fillId="0" borderId="0" xfId="0" applyFont="1"/>
    <xf numFmtId="0" fontId="20" fillId="0" borderId="0" xfId="0" applyFont="1"/>
    <xf numFmtId="3" fontId="0" fillId="0" borderId="0" xfId="0" applyNumberFormat="1"/>
    <xf numFmtId="0" fontId="0" fillId="0" borderId="0" xfId="0"/>
    <xf numFmtId="166" fontId="0" fillId="0" borderId="0" xfId="2" applyNumberFormat="1" applyFont="1"/>
    <xf numFmtId="166" fontId="0" fillId="0" borderId="0" xfId="2" applyNumberFormat="1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10" fontId="17" fillId="2" borderId="0" xfId="2" applyNumberFormat="1" applyFont="1" applyFill="1"/>
    <xf numFmtId="10" fontId="0" fillId="0" borderId="0" xfId="0" applyNumberFormat="1"/>
    <xf numFmtId="0" fontId="17" fillId="36" borderId="0" xfId="0" applyFont="1" applyFill="1"/>
    <xf numFmtId="10" fontId="17" fillId="36" borderId="0" xfId="2" applyNumberFormat="1" applyFont="1" applyFill="1"/>
    <xf numFmtId="0" fontId="20" fillId="0" borderId="0" xfId="0" applyFont="1" applyAlignment="1">
      <alignment horizontal="center"/>
    </xf>
    <xf numFmtId="3" fontId="21" fillId="37" borderId="0" xfId="0" applyNumberFormat="1" applyFont="1" applyFill="1"/>
    <xf numFmtId="3" fontId="22" fillId="37" borderId="0" xfId="0" applyNumberFormat="1" applyFont="1" applyFill="1"/>
    <xf numFmtId="0" fontId="19" fillId="2" borderId="0" xfId="0" applyFont="1" applyFill="1" applyAlignment="1">
      <alignment horizontal="center" wrapText="1"/>
    </xf>
    <xf numFmtId="0" fontId="19" fillId="36" borderId="0" xfId="0" applyFont="1" applyFill="1" applyAlignment="1">
      <alignment horizontal="center" wrapText="1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colors>
    <mruColors>
      <color rgb="FF99FF33"/>
      <color rgb="FFFF66FF"/>
      <color rgb="FFCCCCFF"/>
      <color rgb="FF33CCFF"/>
      <color rgb="FFFFCC00"/>
      <color rgb="FF0066FF"/>
      <color rgb="FFFF99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Regionali a Castelfranco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7E-4DDA-8F6B-D6BDC32DB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7E-4DDA-8F6B-D6BDC32DB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7E-4DDA-8F6B-D6BDC32DB0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C7E-4DDA-8F6B-D6BDC32DB0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7E-4DDA-8F6B-D6BDC32DB0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7E-4DDA-8F6B-D6BDC32DB0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7E-4DDA-8F6B-D6BDC32DB01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7E-4DDA-8F6B-D6BDC32DB01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7E-4DDA-8F6B-D6BDC32DB013}"/>
              </c:ext>
            </c:extLst>
          </c:dPt>
          <c:cat>
            <c:strRef>
              <c:f>'sintesi 1° turno'!$B$3:$B$11</c:f>
              <c:strCache>
                <c:ptCount val="9"/>
                <c:pt idx="0">
                  <c:v>ZAIA</c:v>
                </c:pt>
                <c:pt idx="1">
                  <c:v>SBROLLINI   Iv</c:v>
                </c:pt>
                <c:pt idx="2">
                  <c:v>BENVEGNU'   pci</c:v>
                </c:pt>
                <c:pt idx="3">
                  <c:v>BARTELLE    eco</c:v>
                </c:pt>
                <c:pt idx="4">
                  <c:v>GUADAGNINI veneti</c:v>
                </c:pt>
                <c:pt idx="5">
                  <c:v>RUBINATO</c:v>
                </c:pt>
                <c:pt idx="6">
                  <c:v>GIROTTO 3v</c:v>
                </c:pt>
                <c:pt idx="7">
                  <c:v>CAPPELLETTI   M5s</c:v>
                </c:pt>
                <c:pt idx="8">
                  <c:v>LORENZONI</c:v>
                </c:pt>
              </c:strCache>
            </c:strRef>
          </c:cat>
          <c:val>
            <c:numRef>
              <c:f>'sintesi 1° turno'!$C$3:$C$11</c:f>
              <c:numCache>
                <c:formatCode>_-* #,##0_-;\-* #,##0_-;_-* "-"??_-;_-@_-</c:formatCode>
                <c:ptCount val="9"/>
                <c:pt idx="0">
                  <c:v>12394</c:v>
                </c:pt>
                <c:pt idx="1">
                  <c:v>105</c:v>
                </c:pt>
                <c:pt idx="2">
                  <c:v>112</c:v>
                </c:pt>
                <c:pt idx="3">
                  <c:v>142</c:v>
                </c:pt>
                <c:pt idx="4">
                  <c:v>172</c:v>
                </c:pt>
                <c:pt idx="5">
                  <c:v>148</c:v>
                </c:pt>
                <c:pt idx="6">
                  <c:v>339</c:v>
                </c:pt>
                <c:pt idx="7">
                  <c:v>592</c:v>
                </c:pt>
                <c:pt idx="8">
                  <c:v>4038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C7E-4DDA-8F6B-D6BDC32D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'sintesi 1° turno'!$C$15:$C$16</c:f>
              <c:strCache>
                <c:ptCount val="2"/>
                <c:pt idx="0">
                  <c:v>COMUNALI A CASTELFRANCO </c:v>
                </c:pt>
                <c:pt idx="1">
                  <c:v>voti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BC-43A7-8A46-1E5821236D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BC-43A7-8A46-1E5821236D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BC-43A7-8A46-1E5821236D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BC-43A7-8A46-1E5821236D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BC-43A7-8A46-1E5821236DE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'sintesi 1° turno'!$B$17:$B$22</c15:sqref>
                  </c15:fullRef>
                </c:ext>
              </c:extLst>
              <c:f>'sintesi 1° turno'!$B$17:$B$21</c:f>
              <c:strCache>
                <c:ptCount val="5"/>
                <c:pt idx="0">
                  <c:v>MARCON</c:v>
                </c:pt>
                <c:pt idx="1">
                  <c:v>ZURLO</c:v>
                </c:pt>
                <c:pt idx="2">
                  <c:v>BERNARDI</c:v>
                </c:pt>
                <c:pt idx="3">
                  <c:v>GOMIERATO</c:v>
                </c:pt>
                <c:pt idx="4">
                  <c:v>SARTORETTO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'sintesi 1° turno'!$C$17:$C$22</c15:sqref>
                  </c15:fullRef>
                </c:ext>
              </c:extLst>
              <c:f>'sintesi 1° turno'!$C$17:$C$21</c:f>
              <c:numCache>
                <c:formatCode>#,##0</c:formatCode>
                <c:ptCount val="5"/>
                <c:pt idx="0">
                  <c:v>8486</c:v>
                </c:pt>
                <c:pt idx="1">
                  <c:v>1210</c:v>
                </c:pt>
                <c:pt idx="2" formatCode="General">
                  <c:v>585</c:v>
                </c:pt>
                <c:pt idx="3">
                  <c:v>3141</c:v>
                </c:pt>
                <c:pt idx="4">
                  <c:v>4489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CBC-43A7-8A46-1E5821236DE8}"/>
            </c:ext>
            <c:ext xmlns:c15="http://schemas.microsoft.com/office/drawing/2012/chart" uri="{02D57815-91ED-43cb-92C2-25804820EDAC}">
              <c15:categoryFilterExceptions>
                <c15:categoryFilterException>
                  <c15:sqref>'sintesi 1° turno'!$C$22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121920</xdr:rowOff>
    </xdr:from>
    <xdr:to>
      <xdr:col>10</xdr:col>
      <xdr:colOff>175260</xdr:colOff>
      <xdr:row>15</xdr:row>
      <xdr:rowOff>121920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121920</xdr:rowOff>
    </xdr:from>
    <xdr:to>
      <xdr:col>10</xdr:col>
      <xdr:colOff>213360</xdr:colOff>
      <xdr:row>29</xdr:row>
      <xdr:rowOff>106680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topLeftCell="A10" workbookViewId="0">
      <selection activeCell="C35" sqref="C35"/>
    </sheetView>
  </sheetViews>
  <sheetFormatPr defaultRowHeight="14.3" x14ac:dyDescent="0.25"/>
  <cols>
    <col min="2" max="2" width="17.625" bestFit="1" customWidth="1"/>
    <col min="3" max="3" width="9.5" customWidth="1"/>
    <col min="7" max="7" width="14.75" customWidth="1"/>
    <col min="11" max="11" width="3.5" customWidth="1"/>
    <col min="12" max="12" width="16.375" bestFit="1" customWidth="1"/>
    <col min="13" max="13" width="9.75" bestFit="1" customWidth="1"/>
    <col min="14" max="14" width="9.875" customWidth="1"/>
  </cols>
  <sheetData>
    <row r="1" spans="2:14" x14ac:dyDescent="0.25">
      <c r="B1" t="s">
        <v>5</v>
      </c>
    </row>
    <row r="2" spans="2:14" x14ac:dyDescent="0.25">
      <c r="B2" s="2" t="s">
        <v>6</v>
      </c>
      <c r="C2" s="2" t="s">
        <v>7</v>
      </c>
      <c r="D2" s="2" t="s">
        <v>4</v>
      </c>
      <c r="L2" t="s">
        <v>8</v>
      </c>
      <c r="M2" t="s">
        <v>9</v>
      </c>
      <c r="N2" t="s">
        <v>10</v>
      </c>
    </row>
    <row r="3" spans="2:14" x14ac:dyDescent="0.25">
      <c r="B3" s="3" t="s">
        <v>11</v>
      </c>
      <c r="C3" s="4">
        <v>12394</v>
      </c>
      <c r="D3" s="5">
        <f>+C3/C$12</f>
        <v>0.68695266600155191</v>
      </c>
      <c r="L3" t="s">
        <v>12</v>
      </c>
      <c r="M3">
        <v>976</v>
      </c>
      <c r="N3">
        <v>447</v>
      </c>
    </row>
    <row r="4" spans="2:14" x14ac:dyDescent="0.25">
      <c r="B4" s="3" t="s">
        <v>13</v>
      </c>
      <c r="C4" s="4">
        <v>105</v>
      </c>
      <c r="D4" s="5">
        <f t="shared" ref="D4:D12" si="0">+C4/C$12</f>
        <v>5.819753907549052E-3</v>
      </c>
      <c r="L4" t="s">
        <v>14</v>
      </c>
      <c r="M4">
        <v>3751</v>
      </c>
      <c r="N4">
        <v>1529</v>
      </c>
    </row>
    <row r="5" spans="2:14" x14ac:dyDescent="0.25">
      <c r="B5" s="3" t="s">
        <v>15</v>
      </c>
      <c r="C5" s="4">
        <v>112</v>
      </c>
      <c r="D5" s="5">
        <f t="shared" si="0"/>
        <v>6.2077375013856557E-3</v>
      </c>
      <c r="L5" t="s">
        <v>16</v>
      </c>
      <c r="M5">
        <v>2687</v>
      </c>
      <c r="N5">
        <v>1430</v>
      </c>
    </row>
    <row r="6" spans="2:14" x14ac:dyDescent="0.25">
      <c r="B6" s="3" t="s">
        <v>17</v>
      </c>
      <c r="C6" s="4">
        <v>142</v>
      </c>
      <c r="D6" s="5">
        <f t="shared" si="0"/>
        <v>7.8705243321139564E-3</v>
      </c>
      <c r="L6" t="s">
        <v>18</v>
      </c>
      <c r="M6">
        <v>731</v>
      </c>
      <c r="N6">
        <v>593</v>
      </c>
    </row>
    <row r="7" spans="2:14" x14ac:dyDescent="0.25">
      <c r="B7" s="3" t="s">
        <v>19</v>
      </c>
      <c r="C7" s="4">
        <v>172</v>
      </c>
      <c r="D7" s="5">
        <f t="shared" si="0"/>
        <v>9.5333111628422562E-3</v>
      </c>
      <c r="L7" t="s">
        <v>20</v>
      </c>
      <c r="M7">
        <f>SUM(M3:M6)</f>
        <v>8145</v>
      </c>
      <c r="N7">
        <f>SUM(N3:N6)</f>
        <v>3999</v>
      </c>
    </row>
    <row r="8" spans="2:14" x14ac:dyDescent="0.25">
      <c r="B8" s="3" t="s">
        <v>21</v>
      </c>
      <c r="C8" s="4">
        <v>148</v>
      </c>
      <c r="D8" s="5">
        <f t="shared" si="0"/>
        <v>8.203081698259616E-3</v>
      </c>
      <c r="L8" t="s">
        <v>22</v>
      </c>
      <c r="M8" s="1">
        <v>8486</v>
      </c>
    </row>
    <row r="9" spans="2:14" x14ac:dyDescent="0.25">
      <c r="B9" s="3" t="s">
        <v>23</v>
      </c>
      <c r="C9" s="4">
        <v>339</v>
      </c>
      <c r="D9" s="5">
        <f t="shared" si="0"/>
        <v>1.8789491187229796E-2</v>
      </c>
      <c r="L9" t="s">
        <v>24</v>
      </c>
      <c r="M9" s="25">
        <v>326</v>
      </c>
    </row>
    <row r="10" spans="2:14" x14ac:dyDescent="0.25">
      <c r="B10" s="3" t="s">
        <v>25</v>
      </c>
      <c r="C10" s="4">
        <v>592</v>
      </c>
      <c r="D10" s="5">
        <f t="shared" si="0"/>
        <v>3.2812326793038464E-2</v>
      </c>
      <c r="L10" s="26" t="s">
        <v>59</v>
      </c>
      <c r="M10" s="25">
        <f>+M8-M7-M9</f>
        <v>15</v>
      </c>
    </row>
    <row r="11" spans="2:14" x14ac:dyDescent="0.25">
      <c r="B11" s="3" t="s">
        <v>26</v>
      </c>
      <c r="C11" s="4">
        <v>4038</v>
      </c>
      <c r="D11" s="5">
        <f t="shared" si="0"/>
        <v>0.22381110741602928</v>
      </c>
      <c r="L11" s="24"/>
      <c r="M11" s="24"/>
      <c r="N11" s="24"/>
    </row>
    <row r="12" spans="2:14" x14ac:dyDescent="0.25">
      <c r="B12" s="2" t="s">
        <v>27</v>
      </c>
      <c r="C12" s="6">
        <f>SUM(C3:C11)</f>
        <v>18042</v>
      </c>
      <c r="D12" s="7">
        <f t="shared" si="0"/>
        <v>1</v>
      </c>
      <c r="L12" t="s">
        <v>8</v>
      </c>
      <c r="M12" t="s">
        <v>9</v>
      </c>
      <c r="N12" t="s">
        <v>10</v>
      </c>
    </row>
    <row r="13" spans="2:14" x14ac:dyDescent="0.25">
      <c r="L13" t="s">
        <v>28</v>
      </c>
      <c r="M13">
        <v>2103</v>
      </c>
      <c r="N13">
        <v>1506</v>
      </c>
    </row>
    <row r="14" spans="2:14" x14ac:dyDescent="0.25">
      <c r="L14" t="s">
        <v>29</v>
      </c>
      <c r="M14">
        <v>757</v>
      </c>
      <c r="N14">
        <v>480</v>
      </c>
    </row>
    <row r="15" spans="2:14" x14ac:dyDescent="0.25">
      <c r="B15" t="s">
        <v>31</v>
      </c>
      <c r="L15" t="s">
        <v>30</v>
      </c>
      <c r="M15">
        <v>1277</v>
      </c>
      <c r="N15">
        <v>1111</v>
      </c>
    </row>
    <row r="16" spans="2:14" x14ac:dyDescent="0.25">
      <c r="B16" s="2" t="s">
        <v>33</v>
      </c>
      <c r="C16" s="2" t="s">
        <v>7</v>
      </c>
      <c r="D16" s="2" t="s">
        <v>4</v>
      </c>
      <c r="F16" s="8"/>
      <c r="L16" t="s">
        <v>32</v>
      </c>
      <c r="M16">
        <f>SUM(M13:M15)</f>
        <v>4137</v>
      </c>
      <c r="N16">
        <f>SUM(N13:N15)</f>
        <v>3097</v>
      </c>
    </row>
    <row r="17" spans="2:13" x14ac:dyDescent="0.25">
      <c r="B17" s="9" t="s">
        <v>35</v>
      </c>
      <c r="C17" s="10">
        <v>8486</v>
      </c>
      <c r="D17" s="5">
        <f>+C17/C$22</f>
        <v>0.47378705823237116</v>
      </c>
      <c r="L17" t="s">
        <v>34</v>
      </c>
      <c r="M17" s="1">
        <v>4489</v>
      </c>
    </row>
    <row r="18" spans="2:13" x14ac:dyDescent="0.25">
      <c r="B18" s="9" t="s">
        <v>36</v>
      </c>
      <c r="C18" s="10">
        <v>1210</v>
      </c>
      <c r="D18" s="5">
        <f t="shared" ref="D18:D22" si="1">+C18/C$22</f>
        <v>6.7556250348947577E-2</v>
      </c>
      <c r="L18" t="s">
        <v>24</v>
      </c>
      <c r="M18" s="25">
        <v>357</v>
      </c>
    </row>
    <row r="19" spans="2:13" x14ac:dyDescent="0.25">
      <c r="B19" s="9" t="s">
        <v>37</v>
      </c>
      <c r="C19" s="3">
        <v>585</v>
      </c>
      <c r="D19" s="5">
        <f t="shared" si="1"/>
        <v>3.2661492937301098E-2</v>
      </c>
      <c r="L19" s="26" t="s">
        <v>59</v>
      </c>
      <c r="M19" s="25">
        <f>+M17-M16-M18</f>
        <v>-5</v>
      </c>
    </row>
    <row r="20" spans="2:13" x14ac:dyDescent="0.25">
      <c r="B20" s="9" t="s">
        <v>38</v>
      </c>
      <c r="C20" s="10">
        <v>3141</v>
      </c>
      <c r="D20" s="5">
        <f t="shared" si="1"/>
        <v>0.17536709284797053</v>
      </c>
    </row>
    <row r="21" spans="2:13" x14ac:dyDescent="0.25">
      <c r="B21" s="9" t="s">
        <v>39</v>
      </c>
      <c r="C21" s="10">
        <v>4489</v>
      </c>
      <c r="D21" s="5">
        <f t="shared" si="1"/>
        <v>0.25062810563340965</v>
      </c>
    </row>
    <row r="22" spans="2:13" x14ac:dyDescent="0.25">
      <c r="B22" s="11" t="s">
        <v>27</v>
      </c>
      <c r="C22" s="12">
        <f>SUM(C17:C21)</f>
        <v>17911</v>
      </c>
      <c r="D22" s="7">
        <f t="shared" si="1"/>
        <v>1</v>
      </c>
    </row>
    <row r="25" spans="2:13" x14ac:dyDescent="0.25">
      <c r="B25" s="13" t="s">
        <v>0</v>
      </c>
    </row>
    <row r="26" spans="2:13" x14ac:dyDescent="0.25">
      <c r="B26" s="3" t="s">
        <v>1</v>
      </c>
      <c r="C26" s="3" t="s">
        <v>2</v>
      </c>
      <c r="D26" s="3" t="s">
        <v>3</v>
      </c>
      <c r="E26" s="3" t="s">
        <v>4</v>
      </c>
    </row>
    <row r="27" spans="2:13" x14ac:dyDescent="0.25">
      <c r="B27" s="14" t="s">
        <v>40</v>
      </c>
      <c r="C27" s="15">
        <v>30559</v>
      </c>
      <c r="D27" s="15">
        <v>18595</v>
      </c>
      <c r="E27" s="16">
        <v>60.85</v>
      </c>
    </row>
    <row r="28" spans="2:13" x14ac:dyDescent="0.25">
      <c r="B28" s="14" t="s">
        <v>41</v>
      </c>
      <c r="C28" s="15">
        <v>30536</v>
      </c>
      <c r="D28" s="15">
        <v>18628</v>
      </c>
      <c r="E28" s="16">
        <v>61</v>
      </c>
    </row>
    <row r="29" spans="2:13" x14ac:dyDescent="0.25">
      <c r="B29" s="17"/>
      <c r="C29" s="18"/>
      <c r="D29" s="18"/>
      <c r="E29" s="19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pane ySplit="2" topLeftCell="A21" activePane="bottomLeft" state="frozen"/>
      <selection pane="bottomLeft" activeCell="F41" sqref="F41"/>
    </sheetView>
  </sheetViews>
  <sheetFormatPr defaultColWidth="8.875" defaultRowHeight="14.3" x14ac:dyDescent="0.25"/>
  <cols>
    <col min="1" max="1" width="9.625" style="28" customWidth="1"/>
    <col min="2" max="2" width="19.25" style="20" customWidth="1"/>
    <col min="3" max="3" width="11.125" style="28" customWidth="1"/>
    <col min="4" max="4" width="9.75" style="28" customWidth="1"/>
    <col min="5" max="5" width="8.875" style="28"/>
    <col min="6" max="6" width="11.875" style="28" bestFit="1" customWidth="1"/>
    <col min="7" max="16384" width="8.875" style="28"/>
  </cols>
  <sheetData>
    <row r="1" spans="1:9" ht="27" customHeight="1" x14ac:dyDescent="0.25">
      <c r="C1" s="40" t="s">
        <v>39</v>
      </c>
      <c r="D1" s="40"/>
      <c r="E1" s="41" t="s">
        <v>35</v>
      </c>
      <c r="F1" s="41"/>
    </row>
    <row r="2" spans="1:9" ht="27.2" x14ac:dyDescent="0.25">
      <c r="A2" s="21" t="s">
        <v>58</v>
      </c>
      <c r="B2" s="21" t="s">
        <v>42</v>
      </c>
      <c r="C2" s="21" t="s">
        <v>7</v>
      </c>
      <c r="D2" s="21" t="s">
        <v>4</v>
      </c>
      <c r="E2" s="21" t="s">
        <v>7</v>
      </c>
      <c r="F2" s="21" t="s">
        <v>4</v>
      </c>
      <c r="G2" s="21" t="s">
        <v>60</v>
      </c>
      <c r="H2" s="21" t="s">
        <v>61</v>
      </c>
      <c r="I2" s="21" t="s">
        <v>64</v>
      </c>
    </row>
    <row r="3" spans="1:9" x14ac:dyDescent="0.25">
      <c r="A3" s="22">
        <v>1</v>
      </c>
      <c r="B3" s="22" t="s">
        <v>43</v>
      </c>
      <c r="C3" s="28">
        <v>216</v>
      </c>
      <c r="D3" s="29">
        <f>C3/$G3</f>
        <v>0.55526992287917742</v>
      </c>
      <c r="E3" s="28">
        <v>173</v>
      </c>
      <c r="F3" s="29">
        <f>E3/$G3</f>
        <v>0.44473007712082263</v>
      </c>
      <c r="G3" s="28">
        <f>+C3+E3</f>
        <v>389</v>
      </c>
      <c r="H3" s="28">
        <v>393</v>
      </c>
      <c r="I3" s="28">
        <f>+H3-G3</f>
        <v>4</v>
      </c>
    </row>
    <row r="4" spans="1:9" x14ac:dyDescent="0.25">
      <c r="A4" s="22">
        <v>2</v>
      </c>
      <c r="B4" s="22" t="s">
        <v>44</v>
      </c>
      <c r="C4" s="28">
        <v>200</v>
      </c>
      <c r="D4" s="29">
        <f t="shared" ref="D4:D34" si="0">C4/$G4</f>
        <v>0.52770448548812665</v>
      </c>
      <c r="E4" s="28">
        <v>179</v>
      </c>
      <c r="F4" s="29">
        <f t="shared" ref="F4:F34" si="1">E4/$G4</f>
        <v>0.47229551451187335</v>
      </c>
      <c r="G4" s="28">
        <f t="shared" ref="G4:G34" si="2">+C4+E4</f>
        <v>379</v>
      </c>
      <c r="H4" s="28">
        <v>386</v>
      </c>
      <c r="I4" s="28">
        <f t="shared" ref="I4:I34" si="3">+H4-G4</f>
        <v>7</v>
      </c>
    </row>
    <row r="5" spans="1:9" x14ac:dyDescent="0.25">
      <c r="A5" s="22">
        <v>3</v>
      </c>
      <c r="B5" s="22" t="s">
        <v>44</v>
      </c>
      <c r="C5" s="28">
        <v>182</v>
      </c>
      <c r="D5" s="29">
        <f t="shared" si="0"/>
        <v>0.48793565683646112</v>
      </c>
      <c r="E5" s="28">
        <v>191</v>
      </c>
      <c r="F5" s="29">
        <f t="shared" si="1"/>
        <v>0.51206434316353888</v>
      </c>
      <c r="G5" s="28">
        <f t="shared" si="2"/>
        <v>373</v>
      </c>
      <c r="H5" s="28">
        <v>379</v>
      </c>
      <c r="I5" s="28">
        <f t="shared" si="3"/>
        <v>6</v>
      </c>
    </row>
    <row r="6" spans="1:9" x14ac:dyDescent="0.25">
      <c r="A6" s="22">
        <v>4</v>
      </c>
      <c r="B6" s="22" t="s">
        <v>44</v>
      </c>
      <c r="C6" s="28">
        <v>265</v>
      </c>
      <c r="D6" s="30">
        <f t="shared" si="0"/>
        <v>0.52894211576846306</v>
      </c>
      <c r="E6" s="28">
        <v>236</v>
      </c>
      <c r="F6" s="29">
        <f t="shared" si="1"/>
        <v>0.47105788423153694</v>
      </c>
      <c r="G6" s="28">
        <f t="shared" si="2"/>
        <v>501</v>
      </c>
      <c r="H6" s="28">
        <v>505</v>
      </c>
      <c r="I6" s="28">
        <f>+H6-G6</f>
        <v>4</v>
      </c>
    </row>
    <row r="7" spans="1:9" x14ac:dyDescent="0.25">
      <c r="A7" s="22">
        <v>5</v>
      </c>
      <c r="B7" s="22" t="s">
        <v>44</v>
      </c>
      <c r="C7" s="28">
        <v>250</v>
      </c>
      <c r="D7" s="30">
        <f t="shared" si="0"/>
        <v>0.56561085972850678</v>
      </c>
      <c r="E7" s="28">
        <v>192</v>
      </c>
      <c r="F7" s="29">
        <f t="shared" si="1"/>
        <v>0.43438914027149322</v>
      </c>
      <c r="G7" s="28">
        <f t="shared" si="2"/>
        <v>442</v>
      </c>
      <c r="H7" s="28">
        <v>446</v>
      </c>
      <c r="I7" s="28">
        <f t="shared" si="3"/>
        <v>4</v>
      </c>
    </row>
    <row r="8" spans="1:9" x14ac:dyDescent="0.25">
      <c r="A8" s="22">
        <v>6</v>
      </c>
      <c r="B8" s="22" t="s">
        <v>44</v>
      </c>
      <c r="C8" s="28">
        <v>232</v>
      </c>
      <c r="D8" s="30">
        <f t="shared" si="0"/>
        <v>0.59793814432989689</v>
      </c>
      <c r="E8" s="28">
        <v>156</v>
      </c>
      <c r="F8" s="29">
        <f t="shared" si="1"/>
        <v>0.40206185567010311</v>
      </c>
      <c r="G8" s="28">
        <f t="shared" si="2"/>
        <v>388</v>
      </c>
      <c r="H8" s="28">
        <v>394</v>
      </c>
      <c r="I8" s="28">
        <f t="shared" si="3"/>
        <v>6</v>
      </c>
    </row>
    <row r="9" spans="1:9" x14ac:dyDescent="0.25">
      <c r="A9" s="22">
        <v>7</v>
      </c>
      <c r="B9" s="22" t="s">
        <v>45</v>
      </c>
      <c r="C9" s="28">
        <v>355</v>
      </c>
      <c r="D9" s="30">
        <f t="shared" si="0"/>
        <v>0.55729984301412872</v>
      </c>
      <c r="E9" s="28">
        <v>282</v>
      </c>
      <c r="F9" s="29">
        <f t="shared" si="1"/>
        <v>0.44270015698587128</v>
      </c>
      <c r="G9" s="28">
        <f t="shared" si="2"/>
        <v>637</v>
      </c>
      <c r="H9" s="28">
        <v>645</v>
      </c>
      <c r="I9" s="28">
        <f t="shared" si="3"/>
        <v>8</v>
      </c>
    </row>
    <row r="10" spans="1:9" x14ac:dyDescent="0.25">
      <c r="A10" s="22">
        <v>8</v>
      </c>
      <c r="B10" s="22" t="s">
        <v>45</v>
      </c>
      <c r="C10" s="28">
        <v>278</v>
      </c>
      <c r="D10" s="30">
        <f t="shared" si="0"/>
        <v>0.51865671641791045</v>
      </c>
      <c r="E10" s="28">
        <v>258</v>
      </c>
      <c r="F10" s="29">
        <f t="shared" si="1"/>
        <v>0.48134328358208955</v>
      </c>
      <c r="G10" s="28">
        <f t="shared" si="2"/>
        <v>536</v>
      </c>
      <c r="H10" s="28">
        <v>541</v>
      </c>
      <c r="I10" s="28">
        <f t="shared" si="3"/>
        <v>5</v>
      </c>
    </row>
    <row r="11" spans="1:9" x14ac:dyDescent="0.25">
      <c r="A11" s="22">
        <v>9</v>
      </c>
      <c r="B11" s="22" t="s">
        <v>46</v>
      </c>
      <c r="C11" s="28">
        <v>119</v>
      </c>
      <c r="D11" s="30">
        <f t="shared" si="0"/>
        <v>0.48571428571428571</v>
      </c>
      <c r="E11" s="28">
        <v>126</v>
      </c>
      <c r="F11" s="29">
        <f t="shared" si="1"/>
        <v>0.51428571428571423</v>
      </c>
      <c r="G11" s="28">
        <f t="shared" si="2"/>
        <v>245</v>
      </c>
      <c r="H11" s="28">
        <v>248</v>
      </c>
      <c r="I11" s="28">
        <f t="shared" si="3"/>
        <v>3</v>
      </c>
    </row>
    <row r="12" spans="1:9" x14ac:dyDescent="0.25">
      <c r="A12" s="22">
        <v>10</v>
      </c>
      <c r="B12" s="22" t="s">
        <v>43</v>
      </c>
      <c r="C12" s="28">
        <v>330</v>
      </c>
      <c r="D12" s="30">
        <f t="shared" si="0"/>
        <v>0.60439560439560436</v>
      </c>
      <c r="E12" s="28">
        <v>216</v>
      </c>
      <c r="F12" s="29">
        <f t="shared" si="1"/>
        <v>0.39560439560439559</v>
      </c>
      <c r="G12" s="28">
        <f t="shared" si="2"/>
        <v>546</v>
      </c>
      <c r="H12" s="28">
        <v>553</v>
      </c>
      <c r="I12" s="28">
        <f t="shared" si="3"/>
        <v>7</v>
      </c>
    </row>
    <row r="13" spans="1:9" x14ac:dyDescent="0.25">
      <c r="A13" s="22">
        <v>11</v>
      </c>
      <c r="B13" s="22" t="s">
        <v>43</v>
      </c>
      <c r="C13" s="28">
        <v>342</v>
      </c>
      <c r="D13" s="30">
        <f t="shared" si="0"/>
        <v>0.68127490039840632</v>
      </c>
      <c r="E13" s="28">
        <v>160</v>
      </c>
      <c r="F13" s="29">
        <f t="shared" si="1"/>
        <v>0.31872509960159362</v>
      </c>
      <c r="G13" s="28">
        <f t="shared" si="2"/>
        <v>502</v>
      </c>
      <c r="H13" s="28">
        <v>509</v>
      </c>
      <c r="I13" s="28">
        <f t="shared" si="3"/>
        <v>7</v>
      </c>
    </row>
    <row r="14" spans="1:9" x14ac:dyDescent="0.25">
      <c r="A14" s="22">
        <v>12</v>
      </c>
      <c r="B14" s="22" t="s">
        <v>43</v>
      </c>
      <c r="C14" s="28">
        <v>329</v>
      </c>
      <c r="D14" s="30">
        <f t="shared" si="0"/>
        <v>0.5662650602409639</v>
      </c>
      <c r="E14" s="28">
        <v>252</v>
      </c>
      <c r="F14" s="29">
        <f t="shared" si="1"/>
        <v>0.43373493975903615</v>
      </c>
      <c r="G14" s="28">
        <f t="shared" si="2"/>
        <v>581</v>
      </c>
      <c r="H14" s="28">
        <v>590</v>
      </c>
      <c r="I14" s="28">
        <f t="shared" si="3"/>
        <v>9</v>
      </c>
    </row>
    <row r="15" spans="1:9" x14ac:dyDescent="0.25">
      <c r="A15" s="22">
        <v>13</v>
      </c>
      <c r="B15" s="22" t="s">
        <v>43</v>
      </c>
      <c r="C15" s="28">
        <v>272</v>
      </c>
      <c r="D15" s="30">
        <f t="shared" si="0"/>
        <v>0.54183266932270913</v>
      </c>
      <c r="E15" s="28">
        <v>230</v>
      </c>
      <c r="F15" s="29">
        <f t="shared" si="1"/>
        <v>0.45816733067729082</v>
      </c>
      <c r="G15" s="28">
        <f t="shared" si="2"/>
        <v>502</v>
      </c>
      <c r="H15" s="28">
        <v>511</v>
      </c>
      <c r="I15" s="28">
        <f t="shared" si="3"/>
        <v>9</v>
      </c>
    </row>
    <row r="16" spans="1:9" x14ac:dyDescent="0.25">
      <c r="A16" s="22">
        <v>14</v>
      </c>
      <c r="B16" s="22" t="s">
        <v>47</v>
      </c>
      <c r="C16" s="28">
        <v>344</v>
      </c>
      <c r="D16" s="30">
        <f t="shared" si="0"/>
        <v>0.60350877192982455</v>
      </c>
      <c r="E16" s="28">
        <v>226</v>
      </c>
      <c r="F16" s="29">
        <f t="shared" si="1"/>
        <v>0.39649122807017545</v>
      </c>
      <c r="G16" s="28">
        <f t="shared" si="2"/>
        <v>570</v>
      </c>
      <c r="H16" s="28">
        <v>577</v>
      </c>
      <c r="I16" s="28">
        <f t="shared" si="3"/>
        <v>7</v>
      </c>
    </row>
    <row r="17" spans="1:9" x14ac:dyDescent="0.25">
      <c r="A17" s="22">
        <v>15</v>
      </c>
      <c r="B17" s="22" t="s">
        <v>47</v>
      </c>
      <c r="C17" s="28">
        <v>225</v>
      </c>
      <c r="D17" s="30">
        <f t="shared" si="0"/>
        <v>0.47268907563025209</v>
      </c>
      <c r="E17" s="28">
        <v>251</v>
      </c>
      <c r="F17" s="29">
        <f t="shared" si="1"/>
        <v>0.52731092436974791</v>
      </c>
      <c r="G17" s="28">
        <f t="shared" si="2"/>
        <v>476</v>
      </c>
      <c r="H17" s="28">
        <v>481</v>
      </c>
      <c r="I17" s="28">
        <f t="shared" si="3"/>
        <v>5</v>
      </c>
    </row>
    <row r="18" spans="1:9" x14ac:dyDescent="0.25">
      <c r="A18" s="22">
        <v>16</v>
      </c>
      <c r="B18" s="22" t="s">
        <v>48</v>
      </c>
      <c r="C18" s="28">
        <v>199</v>
      </c>
      <c r="D18" s="30">
        <f t="shared" si="0"/>
        <v>0.45537757437070936</v>
      </c>
      <c r="E18" s="28">
        <v>238</v>
      </c>
      <c r="F18" s="29">
        <f t="shared" si="1"/>
        <v>0.54462242562929064</v>
      </c>
      <c r="G18" s="28">
        <f t="shared" si="2"/>
        <v>437</v>
      </c>
      <c r="H18" s="28">
        <v>443</v>
      </c>
      <c r="I18" s="28">
        <f t="shared" si="3"/>
        <v>6</v>
      </c>
    </row>
    <row r="19" spans="1:9" x14ac:dyDescent="0.25">
      <c r="A19" s="22">
        <v>17</v>
      </c>
      <c r="B19" s="22" t="s">
        <v>49</v>
      </c>
      <c r="C19" s="28">
        <v>121</v>
      </c>
      <c r="D19" s="30">
        <f t="shared" si="0"/>
        <v>0.36555891238670696</v>
      </c>
      <c r="E19" s="28">
        <v>210</v>
      </c>
      <c r="F19" s="29">
        <f t="shared" si="1"/>
        <v>0.6344410876132931</v>
      </c>
      <c r="G19" s="28">
        <f t="shared" si="2"/>
        <v>331</v>
      </c>
      <c r="H19" s="28">
        <v>334</v>
      </c>
      <c r="I19" s="28">
        <f t="shared" si="3"/>
        <v>3</v>
      </c>
    </row>
    <row r="20" spans="1:9" x14ac:dyDescent="0.25">
      <c r="A20" s="22">
        <v>18</v>
      </c>
      <c r="B20" s="22" t="s">
        <v>49</v>
      </c>
      <c r="C20" s="28">
        <v>184</v>
      </c>
      <c r="D20" s="29">
        <f t="shared" si="0"/>
        <v>0.41348314606741571</v>
      </c>
      <c r="E20" s="28">
        <v>261</v>
      </c>
      <c r="F20" s="29">
        <f t="shared" si="1"/>
        <v>0.58651685393258424</v>
      </c>
      <c r="G20" s="28">
        <f t="shared" si="2"/>
        <v>445</v>
      </c>
      <c r="H20" s="28">
        <v>450</v>
      </c>
      <c r="I20" s="28">
        <f t="shared" si="3"/>
        <v>5</v>
      </c>
    </row>
    <row r="21" spans="1:9" x14ac:dyDescent="0.25">
      <c r="A21" s="22">
        <v>19</v>
      </c>
      <c r="B21" s="22" t="s">
        <v>50</v>
      </c>
      <c r="C21" s="28">
        <v>132</v>
      </c>
      <c r="D21" s="29">
        <f t="shared" si="0"/>
        <v>0.43137254901960786</v>
      </c>
      <c r="E21" s="28">
        <v>174</v>
      </c>
      <c r="F21" s="29">
        <f t="shared" si="1"/>
        <v>0.56862745098039214</v>
      </c>
      <c r="G21" s="28">
        <f t="shared" si="2"/>
        <v>306</v>
      </c>
      <c r="H21" s="28">
        <v>310</v>
      </c>
      <c r="I21" s="28">
        <f t="shared" si="3"/>
        <v>4</v>
      </c>
    </row>
    <row r="22" spans="1:9" x14ac:dyDescent="0.25">
      <c r="A22" s="22">
        <v>20</v>
      </c>
      <c r="B22" s="22" t="s">
        <v>51</v>
      </c>
      <c r="C22" s="28">
        <v>140</v>
      </c>
      <c r="D22" s="29">
        <f t="shared" si="0"/>
        <v>0.39886039886039887</v>
      </c>
      <c r="E22" s="28">
        <v>211</v>
      </c>
      <c r="F22" s="29">
        <f t="shared" si="1"/>
        <v>0.60113960113960119</v>
      </c>
      <c r="G22" s="28">
        <f t="shared" si="2"/>
        <v>351</v>
      </c>
      <c r="H22" s="28">
        <v>355</v>
      </c>
      <c r="I22" s="28">
        <f t="shared" si="3"/>
        <v>4</v>
      </c>
    </row>
    <row r="23" spans="1:9" x14ac:dyDescent="0.25">
      <c r="A23" s="22">
        <v>21</v>
      </c>
      <c r="B23" s="22" t="s">
        <v>52</v>
      </c>
      <c r="C23" s="28">
        <v>4</v>
      </c>
      <c r="D23" s="29">
        <f t="shared" si="0"/>
        <v>0.5</v>
      </c>
      <c r="E23" s="28">
        <v>4</v>
      </c>
      <c r="F23" s="29">
        <f t="shared" si="1"/>
        <v>0.5</v>
      </c>
      <c r="G23" s="28">
        <f t="shared" si="2"/>
        <v>8</v>
      </c>
      <c r="H23" s="28">
        <v>8</v>
      </c>
      <c r="I23" s="28">
        <f t="shared" si="3"/>
        <v>0</v>
      </c>
    </row>
    <row r="24" spans="1:9" x14ac:dyDescent="0.25">
      <c r="A24" s="22">
        <v>22</v>
      </c>
      <c r="B24" s="22" t="s">
        <v>53</v>
      </c>
      <c r="C24" s="28">
        <v>235</v>
      </c>
      <c r="D24" s="29">
        <f t="shared" si="0"/>
        <v>0.4079861111111111</v>
      </c>
      <c r="E24" s="28">
        <v>341</v>
      </c>
      <c r="F24" s="29">
        <f t="shared" si="1"/>
        <v>0.59201388888888884</v>
      </c>
      <c r="G24" s="28">
        <f t="shared" si="2"/>
        <v>576</v>
      </c>
      <c r="H24" s="28">
        <v>582</v>
      </c>
      <c r="I24" s="28">
        <f t="shared" si="3"/>
        <v>6</v>
      </c>
    </row>
    <row r="25" spans="1:9" x14ac:dyDescent="0.25">
      <c r="A25" s="22">
        <v>23</v>
      </c>
      <c r="B25" s="22" t="s">
        <v>53</v>
      </c>
      <c r="C25" s="28">
        <v>176</v>
      </c>
      <c r="D25" s="30">
        <f t="shared" si="0"/>
        <v>0.40552995391705071</v>
      </c>
      <c r="E25" s="28">
        <v>258</v>
      </c>
      <c r="F25" s="30">
        <f t="shared" si="1"/>
        <v>0.59447004608294929</v>
      </c>
      <c r="G25" s="28">
        <f t="shared" si="2"/>
        <v>434</v>
      </c>
      <c r="H25" s="28">
        <v>437</v>
      </c>
      <c r="I25" s="28">
        <f t="shared" si="3"/>
        <v>3</v>
      </c>
    </row>
    <row r="26" spans="1:9" x14ac:dyDescent="0.25">
      <c r="A26" s="22">
        <v>24</v>
      </c>
      <c r="B26" s="22" t="s">
        <v>53</v>
      </c>
      <c r="C26" s="28">
        <v>294</v>
      </c>
      <c r="D26" s="29">
        <f t="shared" si="0"/>
        <v>0.5</v>
      </c>
      <c r="E26" s="28">
        <v>294</v>
      </c>
      <c r="F26" s="29">
        <f t="shared" si="1"/>
        <v>0.5</v>
      </c>
      <c r="G26" s="28">
        <f t="shared" si="2"/>
        <v>588</v>
      </c>
      <c r="H26" s="28">
        <v>604</v>
      </c>
      <c r="I26" s="28">
        <f t="shared" si="3"/>
        <v>16</v>
      </c>
    </row>
    <row r="27" spans="1:9" x14ac:dyDescent="0.25">
      <c r="A27" s="22">
        <v>25</v>
      </c>
      <c r="B27" s="22" t="s">
        <v>54</v>
      </c>
      <c r="C27" s="28">
        <v>135</v>
      </c>
      <c r="D27" s="29">
        <f t="shared" si="0"/>
        <v>0.35340314136125656</v>
      </c>
      <c r="E27" s="28">
        <v>247</v>
      </c>
      <c r="F27" s="29">
        <f t="shared" si="1"/>
        <v>0.6465968586387435</v>
      </c>
      <c r="G27" s="28">
        <f t="shared" si="2"/>
        <v>382</v>
      </c>
      <c r="H27" s="28">
        <v>385</v>
      </c>
      <c r="I27" s="28">
        <f t="shared" si="3"/>
        <v>3</v>
      </c>
    </row>
    <row r="28" spans="1:9" x14ac:dyDescent="0.25">
      <c r="A28" s="22">
        <v>26</v>
      </c>
      <c r="B28" s="22" t="s">
        <v>54</v>
      </c>
      <c r="C28" s="28">
        <v>124</v>
      </c>
      <c r="D28" s="29">
        <f t="shared" si="0"/>
        <v>0.28054298642533937</v>
      </c>
      <c r="E28" s="28">
        <v>318</v>
      </c>
      <c r="F28" s="29">
        <f t="shared" si="1"/>
        <v>0.71945701357466063</v>
      </c>
      <c r="G28" s="28">
        <f t="shared" si="2"/>
        <v>442</v>
      </c>
      <c r="H28" s="28">
        <v>452</v>
      </c>
      <c r="I28" s="28">
        <f t="shared" si="3"/>
        <v>10</v>
      </c>
    </row>
    <row r="29" spans="1:9" x14ac:dyDescent="0.25">
      <c r="A29" s="22">
        <v>27</v>
      </c>
      <c r="B29" s="22" t="s">
        <v>55</v>
      </c>
      <c r="C29" s="28">
        <v>246</v>
      </c>
      <c r="D29" s="29">
        <f t="shared" si="0"/>
        <v>0.43006993006993005</v>
      </c>
      <c r="E29" s="28">
        <v>326</v>
      </c>
      <c r="F29" s="29">
        <f t="shared" si="1"/>
        <v>0.56993006993006989</v>
      </c>
      <c r="G29" s="28">
        <f t="shared" si="2"/>
        <v>572</v>
      </c>
      <c r="H29" s="28">
        <v>586</v>
      </c>
      <c r="I29" s="28">
        <f t="shared" si="3"/>
        <v>14</v>
      </c>
    </row>
    <row r="30" spans="1:9" x14ac:dyDescent="0.25">
      <c r="A30" s="22">
        <v>28</v>
      </c>
      <c r="B30" s="22" t="s">
        <v>56</v>
      </c>
      <c r="C30" s="28">
        <v>192</v>
      </c>
      <c r="D30" s="29">
        <f t="shared" si="0"/>
        <v>0.38631790744466799</v>
      </c>
      <c r="E30" s="28">
        <v>305</v>
      </c>
      <c r="F30" s="29">
        <f t="shared" si="1"/>
        <v>0.61368209255533201</v>
      </c>
      <c r="G30" s="28">
        <f t="shared" si="2"/>
        <v>497</v>
      </c>
      <c r="H30" s="28">
        <v>505</v>
      </c>
      <c r="I30" s="28">
        <f t="shared" si="3"/>
        <v>8</v>
      </c>
    </row>
    <row r="31" spans="1:9" x14ac:dyDescent="0.25">
      <c r="A31" s="22">
        <v>29</v>
      </c>
      <c r="B31" s="22" t="s">
        <v>57</v>
      </c>
      <c r="C31" s="28">
        <v>256</v>
      </c>
      <c r="D31" s="29">
        <f t="shared" si="0"/>
        <v>0.40634920634920635</v>
      </c>
      <c r="E31" s="28">
        <v>374</v>
      </c>
      <c r="F31" s="29">
        <f t="shared" si="1"/>
        <v>0.59365079365079365</v>
      </c>
      <c r="G31" s="28">
        <f t="shared" si="2"/>
        <v>630</v>
      </c>
      <c r="H31" s="28">
        <v>641</v>
      </c>
      <c r="I31" s="28">
        <f t="shared" si="3"/>
        <v>11</v>
      </c>
    </row>
    <row r="32" spans="1:9" x14ac:dyDescent="0.25">
      <c r="A32" s="22">
        <v>30</v>
      </c>
      <c r="B32" s="22" t="s">
        <v>50</v>
      </c>
      <c r="C32" s="28">
        <v>161</v>
      </c>
      <c r="D32" s="29">
        <f t="shared" si="0"/>
        <v>0.44598337950138506</v>
      </c>
      <c r="E32" s="28">
        <v>200</v>
      </c>
      <c r="F32" s="29">
        <f t="shared" si="1"/>
        <v>0.554016620498615</v>
      </c>
      <c r="G32" s="28">
        <f t="shared" si="2"/>
        <v>361</v>
      </c>
      <c r="H32" s="28">
        <v>364</v>
      </c>
      <c r="I32" s="28">
        <f t="shared" si="3"/>
        <v>3</v>
      </c>
    </row>
    <row r="33" spans="1:9" x14ac:dyDescent="0.25">
      <c r="A33" s="22">
        <v>31</v>
      </c>
      <c r="B33" s="22" t="s">
        <v>49</v>
      </c>
      <c r="C33" s="28">
        <v>208</v>
      </c>
      <c r="D33" s="29">
        <f t="shared" si="0"/>
        <v>0.45814977973568283</v>
      </c>
      <c r="E33" s="28">
        <v>246</v>
      </c>
      <c r="F33" s="29">
        <f t="shared" si="1"/>
        <v>0.54185022026431717</v>
      </c>
      <c r="G33" s="28">
        <f t="shared" si="2"/>
        <v>454</v>
      </c>
      <c r="H33" s="28">
        <v>457</v>
      </c>
      <c r="I33" s="28">
        <f t="shared" si="3"/>
        <v>3</v>
      </c>
    </row>
    <row r="34" spans="1:9" x14ac:dyDescent="0.25">
      <c r="A34" s="22">
        <v>32</v>
      </c>
      <c r="B34" s="22" t="s">
        <v>54</v>
      </c>
      <c r="C34" s="28">
        <v>134</v>
      </c>
      <c r="D34" s="29">
        <f t="shared" si="0"/>
        <v>0.37535014005602241</v>
      </c>
      <c r="E34" s="28">
        <v>223</v>
      </c>
      <c r="F34" s="29">
        <f t="shared" si="1"/>
        <v>0.62464985994397759</v>
      </c>
      <c r="G34" s="28">
        <f t="shared" si="2"/>
        <v>357</v>
      </c>
      <c r="H34" s="28">
        <v>365</v>
      </c>
      <c r="I34" s="28">
        <f t="shared" si="3"/>
        <v>8</v>
      </c>
    </row>
    <row r="35" spans="1:9" s="23" customFormat="1" ht="25.15" customHeight="1" x14ac:dyDescent="0.25">
      <c r="B35" s="31" t="s">
        <v>62</v>
      </c>
      <c r="C35" s="32">
        <f>SUM(C2:C34)</f>
        <v>6880</v>
      </c>
      <c r="D35" s="33">
        <f>C35/$G35</f>
        <v>0.48321393454136818</v>
      </c>
      <c r="E35" s="35">
        <f>SUM(E2:E34)</f>
        <v>7358</v>
      </c>
      <c r="F35" s="36">
        <f>E35/$G35</f>
        <v>0.51678606545863182</v>
      </c>
      <c r="G35" s="32">
        <f>+C35+E35</f>
        <v>14238</v>
      </c>
      <c r="H35" s="23">
        <f>SUM(H3:H34)</f>
        <v>14436</v>
      </c>
      <c r="I35" s="23">
        <f>SUM(I3:I34)</f>
        <v>198</v>
      </c>
    </row>
    <row r="36" spans="1:9" x14ac:dyDescent="0.25">
      <c r="B36" s="20" t="s">
        <v>63</v>
      </c>
      <c r="C36" s="28">
        <v>4489</v>
      </c>
      <c r="E36" s="28">
        <v>8486</v>
      </c>
    </row>
    <row r="37" spans="1:9" x14ac:dyDescent="0.25">
      <c r="B37" s="37" t="s">
        <v>65</v>
      </c>
      <c r="C37" s="38">
        <f>+C35-C36</f>
        <v>2391</v>
      </c>
      <c r="D37" s="27"/>
      <c r="E37" s="39">
        <f>+E35-E36</f>
        <v>-1128</v>
      </c>
    </row>
    <row r="41" spans="1:9" x14ac:dyDescent="0.25">
      <c r="F41" s="34"/>
    </row>
    <row r="42" spans="1:9" x14ac:dyDescent="0.25">
      <c r="F42" s="34"/>
    </row>
  </sheetData>
  <autoFilter ref="A2:M37"/>
  <mergeCells count="2"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sintesi 1° turno</vt:lpstr>
      <vt:lpstr>risultati ballottaggio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F_Pomiato@outlook.it</cp:lastModifiedBy>
  <cp:lastPrinted>2020-10-04T21:22:35Z</cp:lastPrinted>
  <dcterms:created xsi:type="dcterms:W3CDTF">2020-10-01T07:50:54Z</dcterms:created>
  <dcterms:modified xsi:type="dcterms:W3CDTF">2020-10-17T08:17:47Z</dcterms:modified>
</cp:coreProperties>
</file>